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ffici\Contabilità\AMMINISTRAZIONE TRASPARENTE\BILANCI\ASSESTMENTO 2020\"/>
    </mc:Choice>
  </mc:AlternateContent>
  <xr:revisionPtr revIDLastSave="0" documentId="13_ncr:1_{08DD0332-3C63-4156-B0FB-720649B3C8A6}" xr6:coauthVersionLast="46" xr6:coauthVersionMax="46" xr10:uidLastSave="{00000000-0000-0000-0000-000000000000}"/>
  <bookViews>
    <workbookView xWindow="-120" yWindow="-120" windowWidth="19440" windowHeight="15000" xr2:uid="{8D78494E-5F1E-4536-B527-42F325B11F45}"/>
  </bookViews>
  <sheets>
    <sheet name="Preventivo 2020" sheetId="1" r:id="rId1"/>
  </sheets>
  <externalReferences>
    <externalReference r:id="rId2"/>
    <externalReference r:id="rId3"/>
  </externalReferences>
  <definedNames>
    <definedName name="ente_erogatore">'[1]budget per finanziatore'!$A$2:$A$5</definedName>
    <definedName name="tipo_progetti">[1]FOGLIO1!$C$3:$C$6</definedName>
    <definedName name="Trasferimenti_correnti_da_Amministrazioni_pubbliche">'[2]A1-2,8%'!$N$6:$N$22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  <c r="E35" i="1"/>
  <c r="K15" i="1" l="1"/>
  <c r="F15" i="1"/>
  <c r="H15" i="1" l="1"/>
  <c r="I15" i="1"/>
  <c r="J15" i="1" s="1"/>
  <c r="E23" i="1" l="1"/>
  <c r="G40" i="1" l="1"/>
  <c r="K91" i="1"/>
  <c r="F83" i="1"/>
  <c r="G83" i="1"/>
  <c r="H83" i="1"/>
  <c r="J83" i="1"/>
  <c r="F73" i="1"/>
  <c r="G73" i="1"/>
  <c r="H73" i="1"/>
  <c r="J73" i="1"/>
  <c r="H64" i="1"/>
  <c r="J64" i="1"/>
  <c r="F62" i="1"/>
  <c r="F64" i="1" s="1"/>
  <c r="G62" i="1"/>
  <c r="H62" i="1"/>
  <c r="J62" i="1"/>
  <c r="F23" i="1"/>
  <c r="G23" i="1"/>
  <c r="H23" i="1"/>
  <c r="H66" i="1" s="1"/>
  <c r="J23" i="1"/>
  <c r="J66" i="1" s="1"/>
  <c r="F40" i="1"/>
  <c r="H40" i="1"/>
  <c r="J40" i="1"/>
  <c r="E30" i="1"/>
  <c r="E40" i="1" s="1"/>
  <c r="E62" i="1"/>
  <c r="E83" i="1"/>
  <c r="E73" i="1"/>
  <c r="M56" i="1"/>
  <c r="M55" i="1"/>
  <c r="P33" i="1"/>
  <c r="N32" i="1"/>
  <c r="O32" i="1" s="1"/>
  <c r="N31" i="1"/>
  <c r="O31" i="1" s="1"/>
  <c r="J91" i="1" l="1"/>
  <c r="H91" i="1"/>
  <c r="F66" i="1"/>
  <c r="F91" i="1" s="1"/>
  <c r="E64" i="1"/>
  <c r="E66" i="1" s="1"/>
  <c r="E91" i="1" s="1"/>
  <c r="G64" i="1"/>
  <c r="G66" i="1" s="1"/>
  <c r="I91" i="1"/>
  <c r="M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Roberta Sambo</author>
  </authors>
  <commentList>
    <comment ref="F36" authorId="0" shapeId="0" xr:uid="{4E3B0588-BD56-47CC-BCE9-9B9932FE941F}">
      <text>
        <r>
          <rPr>
            <b/>
            <sz val="9"/>
            <color indexed="81"/>
            <rFont val="Tahoma"/>
            <family val="2"/>
          </rPr>
          <t>maggiorazione 10% da legge finanziaria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6" authorId="0" shapeId="0" xr:uid="{CBCF3686-A94C-4E13-8C8E-AFD62F846FA2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I56" authorId="0" shapeId="0" xr:uid="{E37367DC-C266-4CDE-9CB3-59BECC3C94AD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F58" authorId="0" shapeId="0" xr:uid="{B3CBD702-30DF-434B-B6E7-49C13C66F630}">
      <text>
        <r>
          <rPr>
            <b/>
            <sz val="9"/>
            <color indexed="81"/>
            <rFont val="Tahoma"/>
            <family val="2"/>
          </rPr>
          <t>margine del 30%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8" authorId="0" shapeId="0" xr:uid="{EA9A38AF-8D76-49A1-AF3B-8261F4B764C4}">
      <text>
        <r>
          <rPr>
            <b/>
            <sz val="9"/>
            <color indexed="81"/>
            <rFont val="Tahoma"/>
            <family val="2"/>
          </rPr>
          <t>margine del 36%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8" authorId="0" shapeId="0" xr:uid="{4639D695-6B69-482A-BEB0-CFEA04CADB23}">
      <text>
        <r>
          <rPr>
            <b/>
            <sz val="9"/>
            <color indexed="81"/>
            <rFont val="Tahoma"/>
            <family val="2"/>
          </rPr>
          <t>margine del 36%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<sst xmlns="http://schemas.openxmlformats.org/spreadsheetml/2006/main" count="108" uniqueCount="92">
  <si>
    <t xml:space="preserve">UNIONCAMERE DEL VENETO </t>
  </si>
  <si>
    <t xml:space="preserve"> CONTO ECONOMICO </t>
  </si>
  <si>
    <t>(Basato sulla struttura di bilancio delle Unioni Regionali)</t>
  </si>
  <si>
    <t>CONSUNTIVO 2019</t>
  </si>
  <si>
    <t>PREVENTIVO 2020</t>
  </si>
  <si>
    <t>PREVENTIVO 2021</t>
  </si>
  <si>
    <t>PREVENTIVO 2022</t>
  </si>
  <si>
    <t>A)</t>
  </si>
  <si>
    <t>PROVENTI GESTIONE CORRENTE</t>
  </si>
  <si>
    <t xml:space="preserve"> </t>
  </si>
  <si>
    <t>1)</t>
  </si>
  <si>
    <t>Quote associative CCIAA</t>
  </si>
  <si>
    <t>1b)</t>
  </si>
  <si>
    <t>Contributo da CCIAA per iniziative intersettoriali</t>
  </si>
  <si>
    <t>2)</t>
  </si>
  <si>
    <t>Finanziamenti fondo perequativo</t>
  </si>
  <si>
    <t>3)</t>
  </si>
  <si>
    <t>Altri contributi - Progettualità</t>
  </si>
  <si>
    <t>4)</t>
  </si>
  <si>
    <t>Proventi da gestione servizi commerciali</t>
  </si>
  <si>
    <t>5)</t>
  </si>
  <si>
    <t>Altri proventi o rimborsi</t>
  </si>
  <si>
    <t>6)</t>
  </si>
  <si>
    <t>Proventi attività Delegaz. Bruxelles</t>
  </si>
  <si>
    <t>TOTALE PROVENTI GESTIONE CORRENTE (A)</t>
  </si>
  <si>
    <t>B)</t>
  </si>
  <si>
    <t>ONERI GESTIONE CORRENTE</t>
  </si>
  <si>
    <t xml:space="preserve">B1) </t>
  </si>
  <si>
    <t>ONERI DELLA STRUTTURA</t>
  </si>
  <si>
    <t>Organi istituzionali</t>
  </si>
  <si>
    <t>Personale</t>
  </si>
  <si>
    <t>Funzionamento</t>
  </si>
  <si>
    <t>affitto a 49,1 €/mq+iva</t>
  </si>
  <si>
    <t>3.1</t>
  </si>
  <si>
    <t>affitto a 67.5 mq+iva</t>
  </si>
  <si>
    <t>3.2</t>
  </si>
  <si>
    <t>godimento di beni di terzi</t>
  </si>
  <si>
    <t>sp.cond.</t>
  </si>
  <si>
    <t>3.3</t>
  </si>
  <si>
    <t>oneri diversi di gestione</t>
  </si>
  <si>
    <t>di cui tasse</t>
  </si>
  <si>
    <t>di cui per provvedimenti di riduzione di spesa</t>
  </si>
  <si>
    <t xml:space="preserve">Ammortamenti ed accantonamenti </t>
  </si>
  <si>
    <t>Oneri  gestione corrente Delegaz. Bruxelles</t>
  </si>
  <si>
    <t>TOTALE ONERI DELLA STRUTTURA (B1)</t>
  </si>
  <si>
    <t>MARGINE PER LA COPERTURA DEGLI ONERI DI FUNZIONAMENTO (A1-B1)</t>
  </si>
  <si>
    <t>MARGINE PER LA COPERTURA DEGLI ONERI PER INIZIATIVE ISTITUZIONALI (A-B1)</t>
  </si>
  <si>
    <t>B2 ONERI PROGETTI/ATTIVITA' ISTITUZIONALI</t>
  </si>
  <si>
    <t>B2.1 Progetti/attività finanziati con quota associativa</t>
  </si>
  <si>
    <t>Iniziative di promozione/Attività istituzionali</t>
  </si>
  <si>
    <t>Studi, ricerche e indagini</t>
  </si>
  <si>
    <t xml:space="preserve">3)   </t>
  </si>
  <si>
    <t>Assistenza e servizi alle CCIAA</t>
  </si>
  <si>
    <t xml:space="preserve">Servizi comuni CCIAA </t>
  </si>
  <si>
    <t>Contributo Veneto Promozione</t>
  </si>
  <si>
    <t>Fondo iniziative intersettoriali</t>
  </si>
  <si>
    <t>B2.2 Progetti/attività finanziati con fondo perequativo</t>
  </si>
  <si>
    <t>B2.3 Progetti/attività finanziati con altri contributi</t>
  </si>
  <si>
    <t xml:space="preserve">B2.3.1 </t>
  </si>
  <si>
    <t>Oneri Attività Delegazione Bruxelles</t>
  </si>
  <si>
    <t>TOTALE ONERI ATTIVITA' ISTITUZIONALI (B2)</t>
  </si>
  <si>
    <t>TOTALE ONERI GESTIONE CORRENTE (B1+B2)</t>
  </si>
  <si>
    <t>RIS. DELLA GESTIONE CORRENTE (A-B)</t>
  </si>
  <si>
    <t>C)</t>
  </si>
  <si>
    <t>GESTIONE FINANZIARIA</t>
  </si>
  <si>
    <t>1) Proventi finanziari</t>
  </si>
  <si>
    <t>2) Oneri finanziari</t>
  </si>
  <si>
    <t>RIS. DELLA GESTIONE FINANZIARIA (C)</t>
  </si>
  <si>
    <t>D)</t>
  </si>
  <si>
    <t>GESTIONE STRAORDINARIA</t>
  </si>
  <si>
    <t>1) Proventi straordinari</t>
  </si>
  <si>
    <t>Sopravvenienze attive</t>
  </si>
  <si>
    <t>2) Oneri straordinari</t>
  </si>
  <si>
    <t>Sopravvenienze passive</t>
  </si>
  <si>
    <t>Minusvalenze su partecipazioni</t>
  </si>
  <si>
    <t>RIS. DELLA GESTIONE STRAORDINARIA (D)</t>
  </si>
  <si>
    <t>E)</t>
  </si>
  <si>
    <t>Rettifiche Attivo Patrimoniale</t>
  </si>
  <si>
    <t>1) Rivalutazione attivo patrimoniale</t>
  </si>
  <si>
    <t>2) Svalutazione attivo patrimoniale</t>
  </si>
  <si>
    <t>RIS. DELLE RETTIFICHE PATRIMONIALI</t>
  </si>
  <si>
    <t>RISULTATO PRESUNTO ECONOMICO                                                                                                                                                               DELL'ESERCIZIO A+B+C+D</t>
  </si>
  <si>
    <t>PIANO DEGLI INVESTIMENTI</t>
  </si>
  <si>
    <t>E) Immobilizzazioni immateriali</t>
  </si>
  <si>
    <t>F) Immobilizzazioni materiali</t>
  </si>
  <si>
    <t>G) Immobilizzazioni finanziarie</t>
  </si>
  <si>
    <t>TOTALE INVESTIMENTI (E+F+G)</t>
  </si>
  <si>
    <t>AGGIORNAMENTO PREVENTIVO 2020</t>
  </si>
  <si>
    <t>AGGIORNAMENTO PREVENTIVO 2021</t>
  </si>
  <si>
    <t>AGGIORNAMENTO PREVENTIVO 2022</t>
  </si>
  <si>
    <t>VARIAZIONE PREVENTIVO ECONOMICO 2020-2022</t>
  </si>
  <si>
    <t>acquisizioni e prestazioni di 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</si>
</sst>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_ ;[Red]\-0.00\ "/>
    <numFmt numFmtId="165" formatCode="_-* #,##0_-;\-* #,##0_-;_-* &quot;-&quot;??_-;_-@_-"/>
    <numFmt numFmtId="166" formatCode="#,##0_ ;[Red]\-#,##0\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3"/>
      <name val="Tahoma"/>
      <family val="2"/>
    </font>
    <font>
      <b/>
      <sz val="18"/>
      <name val="Arial"/>
      <family val="2"/>
    </font>
    <font>
      <b/>
      <sz val="13"/>
      <name val="Arial Narrow"/>
      <family val="2"/>
    </font>
    <font>
      <b/>
      <sz val="13"/>
      <color indexed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2" applyFont="1" applyAlignment="1">
      <alignment horizontal="center" wrapText="1"/>
    </xf>
    <xf numFmtId="0" fontId="3" fillId="0" borderId="0" xfId="2" applyFont="1"/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3" fontId="4" fillId="0" borderId="12" xfId="2" applyNumberFormat="1" applyFont="1" applyBorder="1" applyAlignment="1">
      <alignment horizontal="center"/>
    </xf>
    <xf numFmtId="3" fontId="4" fillId="0" borderId="13" xfId="2" applyNumberFormat="1" applyFont="1" applyBorder="1" applyAlignment="1">
      <alignment horizontal="center"/>
    </xf>
    <xf numFmtId="3" fontId="6" fillId="0" borderId="13" xfId="2" applyNumberFormat="1" applyFont="1" applyBorder="1" applyAlignment="1">
      <alignment horizontal="center"/>
    </xf>
    <xf numFmtId="164" fontId="7" fillId="0" borderId="13" xfId="3" applyNumberFormat="1" applyFont="1" applyBorder="1" applyAlignment="1">
      <alignment horizontal="center" vertical="top" wrapText="1"/>
    </xf>
    <xf numFmtId="164" fontId="7" fillId="0" borderId="14" xfId="3" applyNumberFormat="1" applyFont="1" applyBorder="1" applyAlignment="1">
      <alignment horizontal="center" vertical="top" wrapText="1"/>
    </xf>
    <xf numFmtId="164" fontId="7" fillId="0" borderId="15" xfId="3" applyNumberFormat="1" applyFont="1" applyBorder="1" applyAlignment="1">
      <alignment horizontal="center" vertical="top" wrapText="1"/>
    </xf>
    <xf numFmtId="164" fontId="7" fillId="0" borderId="0" xfId="3" applyNumberFormat="1" applyFont="1" applyAlignment="1">
      <alignment horizontal="center" vertical="top" wrapText="1"/>
    </xf>
    <xf numFmtId="3" fontId="4" fillId="0" borderId="16" xfId="2" applyNumberFormat="1" applyFont="1" applyBorder="1" applyAlignment="1">
      <alignment horizontal="center"/>
    </xf>
    <xf numFmtId="3" fontId="4" fillId="0" borderId="17" xfId="2" applyNumberFormat="1" applyFont="1" applyBorder="1" applyAlignment="1">
      <alignment horizontal="center"/>
    </xf>
    <xf numFmtId="164" fontId="4" fillId="2" borderId="18" xfId="2" applyNumberFormat="1" applyFont="1" applyFill="1" applyBorder="1" applyAlignment="1">
      <alignment horizontal="center"/>
    </xf>
    <xf numFmtId="164" fontId="2" fillId="0" borderId="18" xfId="2" applyNumberFormat="1" applyFont="1" applyBorder="1" applyAlignment="1">
      <alignment horizontal="right"/>
    </xf>
    <xf numFmtId="0" fontId="4" fillId="0" borderId="16" xfId="2" applyFont="1" applyBorder="1"/>
    <xf numFmtId="0" fontId="4" fillId="0" borderId="17" xfId="2" applyFont="1" applyBorder="1"/>
    <xf numFmtId="43" fontId="2" fillId="0" borderId="18" xfId="4" applyFont="1" applyBorder="1" applyAlignment="1">
      <alignment horizontal="right"/>
    </xf>
    <xf numFmtId="0" fontId="2" fillId="0" borderId="16" xfId="2" applyFont="1" applyBorder="1"/>
    <xf numFmtId="0" fontId="2" fillId="0" borderId="17" xfId="2" applyFont="1" applyBorder="1"/>
    <xf numFmtId="0" fontId="4" fillId="2" borderId="17" xfId="2" applyFont="1" applyFill="1" applyBorder="1"/>
    <xf numFmtId="3" fontId="4" fillId="0" borderId="18" xfId="4" applyNumberFormat="1" applyFont="1" applyBorder="1" applyAlignment="1">
      <alignment horizontal="right"/>
    </xf>
    <xf numFmtId="3" fontId="4" fillId="0" borderId="0" xfId="2" applyNumberFormat="1" applyFont="1"/>
    <xf numFmtId="3" fontId="2" fillId="0" borderId="18" xfId="4" applyNumberFormat="1" applyFont="1" applyFill="1" applyBorder="1" applyAlignment="1">
      <alignment horizontal="right"/>
    </xf>
    <xf numFmtId="3" fontId="4" fillId="0" borderId="20" xfId="4" applyNumberFormat="1" applyFont="1" applyBorder="1" applyAlignment="1">
      <alignment horizontal="right"/>
    </xf>
    <xf numFmtId="3" fontId="2" fillId="0" borderId="17" xfId="4" applyNumberFormat="1" applyFont="1" applyFill="1" applyBorder="1" applyAlignment="1">
      <alignment horizontal="right"/>
    </xf>
    <xf numFmtId="3" fontId="8" fillId="0" borderId="0" xfId="2" applyNumberFormat="1" applyFont="1"/>
    <xf numFmtId="165" fontId="2" fillId="0" borderId="17" xfId="5" applyNumberFormat="1" applyFont="1" applyFill="1" applyBorder="1" applyAlignment="1">
      <alignment horizontal="right"/>
    </xf>
    <xf numFmtId="165" fontId="2" fillId="0" borderId="18" xfId="5" applyNumberFormat="1" applyFont="1" applyFill="1" applyBorder="1" applyAlignment="1">
      <alignment horizontal="right"/>
    </xf>
    <xf numFmtId="165" fontId="4" fillId="0" borderId="17" xfId="4" applyNumberFormat="1" applyFont="1" applyFill="1" applyBorder="1" applyAlignment="1">
      <alignment horizontal="right"/>
    </xf>
    <xf numFmtId="165" fontId="4" fillId="0" borderId="19" xfId="4" applyNumberFormat="1" applyFont="1" applyFill="1" applyBorder="1" applyAlignment="1">
      <alignment horizontal="right"/>
    </xf>
    <xf numFmtId="3" fontId="3" fillId="0" borderId="0" xfId="2" applyNumberFormat="1" applyFont="1"/>
    <xf numFmtId="0" fontId="2" fillId="0" borderId="0" xfId="2" applyFont="1"/>
    <xf numFmtId="165" fontId="3" fillId="0" borderId="0" xfId="2" applyNumberFormat="1" applyFont="1"/>
    <xf numFmtId="165" fontId="2" fillId="0" borderId="17" xfId="4" applyNumberFormat="1" applyFont="1" applyFill="1" applyBorder="1" applyAlignment="1">
      <alignment horizontal="right"/>
    </xf>
    <xf numFmtId="165" fontId="2" fillId="0" borderId="18" xfId="4" applyNumberFormat="1" applyFont="1" applyFill="1" applyBorder="1" applyAlignment="1">
      <alignment horizontal="right"/>
    </xf>
    <xf numFmtId="3" fontId="2" fillId="0" borderId="0" xfId="2" applyNumberFormat="1" applyFont="1"/>
    <xf numFmtId="4" fontId="3" fillId="0" borderId="0" xfId="2" applyNumberFormat="1" applyFont="1"/>
    <xf numFmtId="43" fontId="9" fillId="0" borderId="0" xfId="1" applyFont="1"/>
    <xf numFmtId="0" fontId="10" fillId="0" borderId="17" xfId="2" applyFont="1" applyBorder="1"/>
    <xf numFmtId="3" fontId="11" fillId="0" borderId="18" xfId="4" applyNumberFormat="1" applyFont="1" applyFill="1" applyBorder="1" applyAlignment="1">
      <alignment horizontal="right"/>
    </xf>
    <xf numFmtId="165" fontId="4" fillId="0" borderId="18" xfId="4" applyNumberFormat="1" applyFont="1" applyFill="1" applyBorder="1" applyAlignment="1">
      <alignment horizontal="right"/>
    </xf>
    <xf numFmtId="165" fontId="4" fillId="0" borderId="17" xfId="5" applyNumberFormat="1" applyFont="1" applyFill="1" applyBorder="1" applyAlignment="1">
      <alignment horizontal="right"/>
    </xf>
    <xf numFmtId="165" fontId="4" fillId="0" borderId="18" xfId="5" applyNumberFormat="1" applyFont="1" applyFill="1" applyBorder="1" applyAlignment="1">
      <alignment horizontal="right"/>
    </xf>
    <xf numFmtId="164" fontId="3" fillId="0" borderId="17" xfId="2" applyNumberFormat="1" applyFont="1" applyBorder="1" applyAlignment="1">
      <alignment horizontal="right"/>
    </xf>
    <xf numFmtId="165" fontId="2" fillId="0" borderId="17" xfId="2" applyNumberFormat="1" applyFont="1" applyBorder="1" applyAlignment="1">
      <alignment horizontal="right"/>
    </xf>
    <xf numFmtId="165" fontId="2" fillId="0" borderId="18" xfId="2" applyNumberFormat="1" applyFont="1" applyBorder="1" applyAlignment="1">
      <alignment horizontal="right"/>
    </xf>
    <xf numFmtId="0" fontId="12" fillId="2" borderId="0" xfId="2" applyFont="1" applyFill="1"/>
    <xf numFmtId="0" fontId="3" fillId="2" borderId="0" xfId="2" applyFont="1" applyFill="1"/>
    <xf numFmtId="0" fontId="12" fillId="0" borderId="17" xfId="2" applyFont="1" applyBorder="1"/>
    <xf numFmtId="43" fontId="3" fillId="0" borderId="0" xfId="1" applyFont="1"/>
    <xf numFmtId="4" fontId="8" fillId="0" borderId="0" xfId="2" applyNumberFormat="1" applyFont="1"/>
    <xf numFmtId="164" fontId="3" fillId="0" borderId="18" xfId="2" applyNumberFormat="1" applyFont="1" applyBorder="1" applyAlignment="1">
      <alignment horizontal="right"/>
    </xf>
    <xf numFmtId="0" fontId="2" fillId="2" borderId="16" xfId="2" applyFont="1" applyFill="1" applyBorder="1"/>
    <xf numFmtId="165" fontId="4" fillId="0" borderId="17" xfId="4" applyNumberFormat="1" applyFont="1" applyFill="1" applyBorder="1" applyAlignment="1"/>
    <xf numFmtId="165" fontId="4" fillId="0" borderId="19" xfId="4" applyNumberFormat="1" applyFont="1" applyFill="1" applyBorder="1" applyAlignment="1"/>
    <xf numFmtId="165" fontId="2" fillId="0" borderId="18" xfId="4" applyNumberFormat="1" applyFont="1" applyFill="1" applyBorder="1" applyAlignment="1"/>
    <xf numFmtId="165" fontId="2" fillId="0" borderId="17" xfId="4" applyNumberFormat="1" applyFont="1" applyFill="1" applyBorder="1" applyAlignment="1"/>
    <xf numFmtId="38" fontId="4" fillId="0" borderId="17" xfId="4" applyNumberFormat="1" applyFont="1" applyFill="1" applyBorder="1" applyAlignment="1">
      <alignment horizontal="right"/>
    </xf>
    <xf numFmtId="38" fontId="4" fillId="0" borderId="18" xfId="4" applyNumberFormat="1" applyFont="1" applyFill="1" applyBorder="1" applyAlignment="1">
      <alignment horizontal="right"/>
    </xf>
    <xf numFmtId="38" fontId="4" fillId="0" borderId="19" xfId="4" applyNumberFormat="1" applyFont="1" applyFill="1" applyBorder="1" applyAlignment="1">
      <alignment horizontal="right"/>
    </xf>
    <xf numFmtId="0" fontId="4" fillId="2" borderId="16" xfId="2" applyFont="1" applyFill="1" applyBorder="1"/>
    <xf numFmtId="0" fontId="2" fillId="2" borderId="17" xfId="2" applyFont="1" applyFill="1" applyBorder="1"/>
    <xf numFmtId="0" fontId="2" fillId="2" borderId="17" xfId="2" quotePrefix="1" applyFont="1" applyFill="1" applyBorder="1"/>
    <xf numFmtId="165" fontId="2" fillId="0" borderId="18" xfId="4" quotePrefix="1" applyNumberFormat="1" applyFont="1" applyFill="1" applyBorder="1" applyAlignment="1">
      <alignment horizontal="right"/>
    </xf>
    <xf numFmtId="165" fontId="2" fillId="0" borderId="17" xfId="4" quotePrefix="1" applyNumberFormat="1" applyFont="1" applyFill="1" applyBorder="1" applyAlignment="1">
      <alignment horizontal="right"/>
    </xf>
    <xf numFmtId="166" fontId="4" fillId="0" borderId="0" xfId="4" applyNumberFormat="1" applyFont="1" applyFill="1" applyBorder="1" applyAlignment="1">
      <alignment horizontal="right" vertical="center" wrapText="1"/>
    </xf>
    <xf numFmtId="0" fontId="2" fillId="2" borderId="21" xfId="2" applyFont="1" applyFill="1" applyBorder="1"/>
    <xf numFmtId="166" fontId="2" fillId="0" borderId="0" xfId="4" applyNumberFormat="1" applyFont="1" applyFill="1" applyBorder="1" applyAlignment="1">
      <alignment horizontal="right" vertical="center" wrapText="1"/>
    </xf>
    <xf numFmtId="0" fontId="13" fillId="2" borderId="0" xfId="2" applyFont="1" applyFill="1"/>
    <xf numFmtId="0" fontId="13" fillId="0" borderId="0" xfId="2" applyFont="1" applyAlignment="1">
      <alignment horizontal="left" vertical="justify" wrapText="1"/>
    </xf>
    <xf numFmtId="166" fontId="4" fillId="0" borderId="2" xfId="4" applyNumberFormat="1" applyFont="1" applyFill="1" applyBorder="1" applyAlignment="1">
      <alignment horizontal="right" vertical="center" wrapText="1"/>
    </xf>
    <xf numFmtId="3" fontId="3" fillId="0" borderId="2" xfId="2" applyNumberFormat="1" applyFont="1" applyBorder="1"/>
    <xf numFmtId="0" fontId="14" fillId="2" borderId="0" xfId="2" applyFont="1" applyFill="1"/>
    <xf numFmtId="0" fontId="14" fillId="2" borderId="0" xfId="2" quotePrefix="1" applyFont="1" applyFill="1"/>
    <xf numFmtId="0" fontId="13" fillId="2" borderId="0" xfId="2" quotePrefix="1" applyFont="1" applyFill="1"/>
    <xf numFmtId="43" fontId="4" fillId="0" borderId="0" xfId="1" applyFont="1" applyFill="1" applyBorder="1" applyAlignment="1">
      <alignment horizontal="right" vertical="center" wrapText="1"/>
    </xf>
    <xf numFmtId="164" fontId="13" fillId="0" borderId="0" xfId="2" applyNumberFormat="1" applyFont="1" applyAlignment="1">
      <alignment horizontal="right"/>
    </xf>
    <xf numFmtId="0" fontId="12" fillId="0" borderId="0" xfId="2" applyFont="1"/>
    <xf numFmtId="164" fontId="3" fillId="0" borderId="0" xfId="2" applyNumberFormat="1" applyFont="1" applyAlignment="1">
      <alignment horizontal="right"/>
    </xf>
    <xf numFmtId="0" fontId="3" fillId="0" borderId="5" xfId="2" applyFont="1" applyBorder="1"/>
    <xf numFmtId="3" fontId="2" fillId="0" borderId="5" xfId="2" applyNumberFormat="1" applyFont="1" applyBorder="1"/>
    <xf numFmtId="3" fontId="2" fillId="0" borderId="5" xfId="4" applyNumberFormat="1" applyFont="1" applyFill="1" applyBorder="1" applyAlignment="1">
      <alignment horizontal="right"/>
    </xf>
    <xf numFmtId="0" fontId="2" fillId="0" borderId="5" xfId="2" applyFont="1" applyBorder="1"/>
    <xf numFmtId="0" fontId="3" fillId="0" borderId="17" xfId="2" applyFont="1" applyBorder="1"/>
    <xf numFmtId="3" fontId="2" fillId="0" borderId="17" xfId="2" applyNumberFormat="1" applyFont="1" applyBorder="1"/>
    <xf numFmtId="38" fontId="2" fillId="0" borderId="17" xfId="4" applyNumberFormat="1" applyFont="1" applyFill="1" applyBorder="1" applyAlignment="1">
      <alignment horizontal="right"/>
    </xf>
    <xf numFmtId="165" fontId="4" fillId="0" borderId="19" xfId="5" applyNumberFormat="1" applyFont="1" applyFill="1" applyBorder="1" applyAlignment="1">
      <alignment horizontal="right"/>
    </xf>
    <xf numFmtId="3" fontId="11" fillId="0" borderId="17" xfId="2" applyNumberFormat="1" applyFont="1" applyBorder="1"/>
    <xf numFmtId="3" fontId="11" fillId="0" borderId="5" xfId="2" applyNumberFormat="1" applyFont="1" applyBorder="1"/>
    <xf numFmtId="3" fontId="11" fillId="0" borderId="17" xfId="4" applyNumberFormat="1" applyFont="1" applyFill="1" applyBorder="1" applyAlignment="1">
      <alignment horizontal="right"/>
    </xf>
    <xf numFmtId="3" fontId="4" fillId="0" borderId="19" xfId="4" applyNumberFormat="1" applyFont="1" applyBorder="1" applyAlignment="1">
      <alignment horizontal="right"/>
    </xf>
    <xf numFmtId="0" fontId="4" fillId="0" borderId="17" xfId="2" applyFont="1" applyBorder="1" applyAlignment="1">
      <alignment vertical="center" wrapText="1"/>
    </xf>
    <xf numFmtId="0" fontId="2" fillId="0" borderId="17" xfId="2" applyFont="1" applyBorder="1" applyAlignment="1">
      <alignment vertical="center" wrapText="1"/>
    </xf>
    <xf numFmtId="166" fontId="4" fillId="0" borderId="17" xfId="4" applyNumberFormat="1" applyFont="1" applyFill="1" applyBorder="1" applyAlignment="1">
      <alignment horizontal="right" vertical="center" wrapText="1"/>
    </xf>
    <xf numFmtId="166" fontId="2" fillId="0" borderId="22" xfId="4" applyNumberFormat="1" applyFont="1" applyFill="1" applyBorder="1" applyAlignment="1">
      <alignment horizontal="right" vertical="center" wrapText="1"/>
    </xf>
    <xf numFmtId="166" fontId="4" fillId="0" borderId="19" xfId="4" applyNumberFormat="1" applyFont="1" applyFill="1" applyBorder="1" applyAlignment="1">
      <alignment horizontal="right" vertical="center" wrapText="1"/>
    </xf>
    <xf numFmtId="166" fontId="2" fillId="0" borderId="23" xfId="4" applyNumberFormat="1" applyFont="1" applyFill="1" applyBorder="1" applyAlignment="1">
      <alignment horizontal="right" vertical="center" wrapText="1"/>
    </xf>
    <xf numFmtId="0" fontId="4" fillId="0" borderId="17" xfId="2" applyFont="1" applyBorder="1" applyAlignment="1">
      <alignment vertical="center" wrapText="1"/>
    </xf>
    <xf numFmtId="0" fontId="2" fillId="0" borderId="17" xfId="2" applyFont="1" applyBorder="1" applyAlignment="1">
      <alignment vertical="center" wrapText="1"/>
    </xf>
    <xf numFmtId="0" fontId="4" fillId="2" borderId="17" xfId="2" applyFont="1" applyFill="1" applyBorder="1" applyAlignment="1">
      <alignment horizontal="left" vertical="justify" wrapText="1"/>
    </xf>
    <xf numFmtId="0" fontId="2" fillId="0" borderId="17" xfId="2" applyFont="1" applyBorder="1" applyAlignment="1">
      <alignment horizontal="left" vertical="justify" wrapText="1"/>
    </xf>
    <xf numFmtId="0" fontId="2" fillId="0" borderId="22" xfId="2" applyFont="1" applyBorder="1" applyAlignment="1">
      <alignment horizontal="left" vertical="justify" wrapText="1"/>
    </xf>
    <xf numFmtId="0" fontId="4" fillId="0" borderId="17" xfId="2" applyFont="1" applyBorder="1" applyAlignment="1">
      <alignment wrapText="1"/>
    </xf>
    <xf numFmtId="0" fontId="17" fillId="0" borderId="1" xfId="2" applyFont="1" applyBorder="1" applyAlignment="1">
      <alignment horizontal="left" wrapText="1"/>
    </xf>
    <xf numFmtId="0" fontId="2" fillId="0" borderId="2" xfId="2" applyFont="1" applyBorder="1" applyAlignment="1">
      <alignment horizontal="left" wrapText="1"/>
    </xf>
    <xf numFmtId="0" fontId="2" fillId="0" borderId="3" xfId="2" applyFont="1" applyBorder="1" applyAlignment="1">
      <alignment horizontal="left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</cellXfs>
  <cellStyles count="6">
    <cellStyle name="Migliaia" xfId="1" builtinId="3"/>
    <cellStyle name="Migliaia 3" xfId="4" xr:uid="{062910E0-E59C-4903-A7F3-24A0336E68A6}"/>
    <cellStyle name="Normal 2" xfId="2" xr:uid="{C6A1C6FF-878F-4336-B88B-DCF567F96D94}"/>
    <cellStyle name="Normale" xfId="0" builtinId="0"/>
    <cellStyle name="Normale_2007 preventivo globale finanziario orizz." xfId="3" xr:uid="{DFC43925-AA7C-4A2D-B359-7604FC9BCC35}"/>
    <cellStyle name="Percentuale 2 2" xfId="5" xr:uid="{2FECDB9B-64FD-4D30-83A4-E6C5CBF11B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abilit&#224;\Roberta\PROGETTI\PROGETTI%20PER%20COMPETENZA%20con%20codice%20eic%20ucv_23.01.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tabilit&#224;\Roberta\BILANCIO\Bilancio%202014\PREVENTIVO%20PER%20CASSA\REDAZIONE%20FINALE%20PREV.%20PER%20CASSA\schema%20francesco%20per%20riclassificazione%20busdget%20plurienn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etti totali"/>
      <sheetName val="budget per dipartimento"/>
      <sheetName val="budget per finanziatore"/>
      <sheetName val="EEN"/>
      <sheetName val="Foglio2"/>
      <sheetName val="FOGLIO1"/>
    </sheetNames>
    <sheetDataSet>
      <sheetData sheetId="0"/>
      <sheetData sheetId="1"/>
      <sheetData sheetId="2">
        <row r="2">
          <cell r="A2" t="str">
            <v>EU</v>
          </cell>
        </row>
        <row r="3">
          <cell r="A3" t="str">
            <v>REG</v>
          </cell>
        </row>
        <row r="4">
          <cell r="A4" t="str">
            <v>Fp</v>
          </cell>
        </row>
        <row r="5">
          <cell r="A5" t="str">
            <v>ALTRI</v>
          </cell>
        </row>
      </sheetData>
      <sheetData sheetId="3"/>
      <sheetData sheetId="4"/>
      <sheetData sheetId="5">
        <row r="3">
          <cell r="C3" t="str">
            <v>Een</v>
          </cell>
        </row>
        <row r="4">
          <cell r="C4" t="str">
            <v>Ministeri</v>
          </cell>
        </row>
        <row r="5">
          <cell r="C5" t="str">
            <v>Altri UE</v>
          </cell>
        </row>
        <row r="6">
          <cell r="C6" t="str">
            <v>Interreg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entivo"/>
      <sheetName val="torte"/>
      <sheetName val="Quote contributive"/>
      <sheetName val="Progetti"/>
      <sheetName val="A1-2,8%"/>
      <sheetName val="a1.A"/>
      <sheetName val="ELENCO F.P."/>
      <sheetName val="A2"/>
      <sheetName val="A3"/>
      <sheetName val="ELENCO PROGETTI"/>
      <sheetName val="A4"/>
      <sheetName val="A5"/>
      <sheetName val="A6"/>
      <sheetName val="B1.1"/>
      <sheetName val="B1.2"/>
      <sheetName val="B1.3.1"/>
      <sheetName val="B1.3.2"/>
      <sheetName val="B1.3.3"/>
      <sheetName val="B1.4"/>
      <sheetName val="B1.5"/>
      <sheetName val="B2.1.1"/>
      <sheetName val="B2.1.2"/>
      <sheetName val="B2.1.3"/>
      <sheetName val="B2.1.4"/>
      <sheetName val="B2.1.5"/>
      <sheetName val="B2.1.6"/>
      <sheetName val="B2.2"/>
      <sheetName val="B2.3"/>
      <sheetName val="B2.3.1"/>
      <sheetName val="B2.3.2"/>
      <sheetName val="C1"/>
      <sheetName val="C2"/>
      <sheetName val="D1"/>
      <sheetName val="D2"/>
      <sheetName val="E - IMMOBILIZZAZIONI"/>
      <sheetName val="E1"/>
      <sheetName val="E2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N6" t="str">
            <v>Trasferimenti correnti da Amministrazioni pubbliche</v>
          </cell>
        </row>
        <row r="7">
          <cell r="N7" t="str">
            <v>Trasferimenti correnti da Imprese</v>
          </cell>
        </row>
        <row r="8">
          <cell r="N8" t="str">
            <v xml:space="preserve">Trasferimenti correnti dall'Unione Europea e dal Resto del Mondo </v>
          </cell>
        </row>
        <row r="9">
          <cell r="N9" t="str">
            <v>Vendita di servizi</v>
          </cell>
        </row>
        <row r="10">
          <cell r="N10" t="str">
            <v>Interessi attivi da titoli o finanziamenti a breve termine</v>
          </cell>
        </row>
        <row r="11">
          <cell r="N11" t="str">
            <v xml:space="preserve">Entrate derivanti dalla distribuzione di dividendi </v>
          </cell>
        </row>
        <row r="12">
          <cell r="N12" t="str">
            <v>Entrate derivanti dalla distribuzione di utili e avanzi</v>
          </cell>
        </row>
        <row r="13">
          <cell r="N13" t="str">
            <v>Retribuzioni lorde</v>
          </cell>
        </row>
        <row r="14">
          <cell r="N14" t="str">
            <v>Contributi sociali a carico dell'ente</v>
          </cell>
        </row>
        <row r="15">
          <cell r="N15" t="str">
            <v>Imposte , tasse a carico dell'ente</v>
          </cell>
        </row>
        <row r="16">
          <cell r="N16" t="str">
            <v xml:space="preserve">Acquisto di servizi non sanitari </v>
          </cell>
        </row>
        <row r="17">
          <cell r="N17" t="str">
            <v>Trasferimenti correnti a Amministrazioni Pubbliche</v>
          </cell>
        </row>
        <row r="18">
          <cell r="N18" t="str">
            <v>Trasferimenti correnti a Imprese</v>
          </cell>
        </row>
        <row r="19">
          <cell r="N19" t="str">
            <v>Trasferimenti correnti a Istituzioni Sociali Private</v>
          </cell>
        </row>
        <row r="20">
          <cell r="N20" t="str">
            <v>Rimborsi di trasferimenti all ' Unione Europea</v>
          </cell>
        </row>
        <row r="21">
          <cell r="N21" t="str">
            <v>Acquisizioni di partecipazioni , azioni e conferimenti di capitale</v>
          </cell>
        </row>
        <row r="22">
          <cell r="N22" t="str">
            <v>Acquisizioni di titoli obbligazionari a breve termine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53228-2908-4A3E-8F0F-76CA4965D58D}">
  <sheetPr>
    <pageSetUpPr fitToPage="1"/>
  </sheetPr>
  <dimension ref="A1:FC119"/>
  <sheetViews>
    <sheetView tabSelected="1" zoomScale="85" workbookViewId="0">
      <selection activeCell="A108" sqref="A102:XFD108"/>
    </sheetView>
  </sheetViews>
  <sheetFormatPr defaultColWidth="4.42578125" defaultRowHeight="12.75" x14ac:dyDescent="0.2"/>
  <cols>
    <col min="1" max="3" width="4.42578125" style="2"/>
    <col min="4" max="4" width="58.85546875" style="2" customWidth="1"/>
    <col min="5" max="5" width="19.42578125" style="81" customWidth="1"/>
    <col min="6" max="6" width="16.5703125" style="81" customWidth="1"/>
    <col min="7" max="7" width="20.5703125" style="81" customWidth="1"/>
    <col min="8" max="8" width="15.7109375" style="81" customWidth="1"/>
    <col min="9" max="9" width="20.7109375" style="81" customWidth="1"/>
    <col min="10" max="10" width="15.7109375" style="81" customWidth="1"/>
    <col min="11" max="11" width="22.7109375" style="2" customWidth="1"/>
    <col min="12" max="12" width="22.42578125" style="2" customWidth="1"/>
    <col min="13" max="13" width="25.28515625" style="2" customWidth="1"/>
    <col min="14" max="14" width="8" style="2" bestFit="1" customWidth="1"/>
    <col min="15" max="15" width="10.85546875" style="2" bestFit="1" customWidth="1"/>
    <col min="16" max="16" width="10.28515625" style="2" bestFit="1" customWidth="1"/>
    <col min="17" max="259" width="4.42578125" style="2"/>
    <col min="260" max="260" width="58.85546875" style="2" customWidth="1"/>
    <col min="261" max="261" width="16.42578125" style="2" customWidth="1"/>
    <col min="262" max="262" width="15.28515625" style="2" customWidth="1"/>
    <col min="263" max="264" width="19.42578125" style="2" customWidth="1"/>
    <col min="265" max="265" width="16.5703125" style="2" customWidth="1"/>
    <col min="266" max="266" width="15.7109375" style="2" customWidth="1"/>
    <col min="267" max="267" width="15.28515625" style="2" customWidth="1"/>
    <col min="268" max="268" width="22.42578125" style="2" customWidth="1"/>
    <col min="269" max="269" width="25.28515625" style="2" customWidth="1"/>
    <col min="270" max="270" width="8" style="2" bestFit="1" customWidth="1"/>
    <col min="271" max="271" width="10.85546875" style="2" bestFit="1" customWidth="1"/>
    <col min="272" max="272" width="10.28515625" style="2" bestFit="1" customWidth="1"/>
    <col min="273" max="515" width="4.42578125" style="2"/>
    <col min="516" max="516" width="58.85546875" style="2" customWidth="1"/>
    <col min="517" max="517" width="16.42578125" style="2" customWidth="1"/>
    <col min="518" max="518" width="15.28515625" style="2" customWidth="1"/>
    <col min="519" max="520" width="19.42578125" style="2" customWidth="1"/>
    <col min="521" max="521" width="16.5703125" style="2" customWidth="1"/>
    <col min="522" max="522" width="15.7109375" style="2" customWidth="1"/>
    <col min="523" max="523" width="15.28515625" style="2" customWidth="1"/>
    <col min="524" max="524" width="22.42578125" style="2" customWidth="1"/>
    <col min="525" max="525" width="25.28515625" style="2" customWidth="1"/>
    <col min="526" max="526" width="8" style="2" bestFit="1" customWidth="1"/>
    <col min="527" max="527" width="10.85546875" style="2" bestFit="1" customWidth="1"/>
    <col min="528" max="528" width="10.28515625" style="2" bestFit="1" customWidth="1"/>
    <col min="529" max="771" width="4.42578125" style="2"/>
    <col min="772" max="772" width="58.85546875" style="2" customWidth="1"/>
    <col min="773" max="773" width="16.42578125" style="2" customWidth="1"/>
    <col min="774" max="774" width="15.28515625" style="2" customWidth="1"/>
    <col min="775" max="776" width="19.42578125" style="2" customWidth="1"/>
    <col min="777" max="777" width="16.5703125" style="2" customWidth="1"/>
    <col min="778" max="778" width="15.7109375" style="2" customWidth="1"/>
    <col min="779" max="779" width="15.28515625" style="2" customWidth="1"/>
    <col min="780" max="780" width="22.42578125" style="2" customWidth="1"/>
    <col min="781" max="781" width="25.28515625" style="2" customWidth="1"/>
    <col min="782" max="782" width="8" style="2" bestFit="1" customWidth="1"/>
    <col min="783" max="783" width="10.85546875" style="2" bestFit="1" customWidth="1"/>
    <col min="784" max="784" width="10.28515625" style="2" bestFit="1" customWidth="1"/>
    <col min="785" max="1027" width="4.42578125" style="2"/>
    <col min="1028" max="1028" width="58.85546875" style="2" customWidth="1"/>
    <col min="1029" max="1029" width="16.42578125" style="2" customWidth="1"/>
    <col min="1030" max="1030" width="15.28515625" style="2" customWidth="1"/>
    <col min="1031" max="1032" width="19.42578125" style="2" customWidth="1"/>
    <col min="1033" max="1033" width="16.5703125" style="2" customWidth="1"/>
    <col min="1034" max="1034" width="15.7109375" style="2" customWidth="1"/>
    <col min="1035" max="1035" width="15.28515625" style="2" customWidth="1"/>
    <col min="1036" max="1036" width="22.42578125" style="2" customWidth="1"/>
    <col min="1037" max="1037" width="25.28515625" style="2" customWidth="1"/>
    <col min="1038" max="1038" width="8" style="2" bestFit="1" customWidth="1"/>
    <col min="1039" max="1039" width="10.85546875" style="2" bestFit="1" customWidth="1"/>
    <col min="1040" max="1040" width="10.28515625" style="2" bestFit="1" customWidth="1"/>
    <col min="1041" max="1283" width="4.42578125" style="2"/>
    <col min="1284" max="1284" width="58.85546875" style="2" customWidth="1"/>
    <col min="1285" max="1285" width="16.42578125" style="2" customWidth="1"/>
    <col min="1286" max="1286" width="15.28515625" style="2" customWidth="1"/>
    <col min="1287" max="1288" width="19.42578125" style="2" customWidth="1"/>
    <col min="1289" max="1289" width="16.5703125" style="2" customWidth="1"/>
    <col min="1290" max="1290" width="15.7109375" style="2" customWidth="1"/>
    <col min="1291" max="1291" width="15.28515625" style="2" customWidth="1"/>
    <col min="1292" max="1292" width="22.42578125" style="2" customWidth="1"/>
    <col min="1293" max="1293" width="25.28515625" style="2" customWidth="1"/>
    <col min="1294" max="1294" width="8" style="2" bestFit="1" customWidth="1"/>
    <col min="1295" max="1295" width="10.85546875" style="2" bestFit="1" customWidth="1"/>
    <col min="1296" max="1296" width="10.28515625" style="2" bestFit="1" customWidth="1"/>
    <col min="1297" max="1539" width="4.42578125" style="2"/>
    <col min="1540" max="1540" width="58.85546875" style="2" customWidth="1"/>
    <col min="1541" max="1541" width="16.42578125" style="2" customWidth="1"/>
    <col min="1542" max="1542" width="15.28515625" style="2" customWidth="1"/>
    <col min="1543" max="1544" width="19.42578125" style="2" customWidth="1"/>
    <col min="1545" max="1545" width="16.5703125" style="2" customWidth="1"/>
    <col min="1546" max="1546" width="15.7109375" style="2" customWidth="1"/>
    <col min="1547" max="1547" width="15.28515625" style="2" customWidth="1"/>
    <col min="1548" max="1548" width="22.42578125" style="2" customWidth="1"/>
    <col min="1549" max="1549" width="25.28515625" style="2" customWidth="1"/>
    <col min="1550" max="1550" width="8" style="2" bestFit="1" customWidth="1"/>
    <col min="1551" max="1551" width="10.85546875" style="2" bestFit="1" customWidth="1"/>
    <col min="1552" max="1552" width="10.28515625" style="2" bestFit="1" customWidth="1"/>
    <col min="1553" max="1795" width="4.42578125" style="2"/>
    <col min="1796" max="1796" width="58.85546875" style="2" customWidth="1"/>
    <col min="1797" max="1797" width="16.42578125" style="2" customWidth="1"/>
    <col min="1798" max="1798" width="15.28515625" style="2" customWidth="1"/>
    <col min="1799" max="1800" width="19.42578125" style="2" customWidth="1"/>
    <col min="1801" max="1801" width="16.5703125" style="2" customWidth="1"/>
    <col min="1802" max="1802" width="15.7109375" style="2" customWidth="1"/>
    <col min="1803" max="1803" width="15.28515625" style="2" customWidth="1"/>
    <col min="1804" max="1804" width="22.42578125" style="2" customWidth="1"/>
    <col min="1805" max="1805" width="25.28515625" style="2" customWidth="1"/>
    <col min="1806" max="1806" width="8" style="2" bestFit="1" customWidth="1"/>
    <col min="1807" max="1807" width="10.85546875" style="2" bestFit="1" customWidth="1"/>
    <col min="1808" max="1808" width="10.28515625" style="2" bestFit="1" customWidth="1"/>
    <col min="1809" max="2051" width="4.42578125" style="2"/>
    <col min="2052" max="2052" width="58.85546875" style="2" customWidth="1"/>
    <col min="2053" max="2053" width="16.42578125" style="2" customWidth="1"/>
    <col min="2054" max="2054" width="15.28515625" style="2" customWidth="1"/>
    <col min="2055" max="2056" width="19.42578125" style="2" customWidth="1"/>
    <col min="2057" max="2057" width="16.5703125" style="2" customWidth="1"/>
    <col min="2058" max="2058" width="15.7109375" style="2" customWidth="1"/>
    <col min="2059" max="2059" width="15.28515625" style="2" customWidth="1"/>
    <col min="2060" max="2060" width="22.42578125" style="2" customWidth="1"/>
    <col min="2061" max="2061" width="25.28515625" style="2" customWidth="1"/>
    <col min="2062" max="2062" width="8" style="2" bestFit="1" customWidth="1"/>
    <col min="2063" max="2063" width="10.85546875" style="2" bestFit="1" customWidth="1"/>
    <col min="2064" max="2064" width="10.28515625" style="2" bestFit="1" customWidth="1"/>
    <col min="2065" max="2307" width="4.42578125" style="2"/>
    <col min="2308" max="2308" width="58.85546875" style="2" customWidth="1"/>
    <col min="2309" max="2309" width="16.42578125" style="2" customWidth="1"/>
    <col min="2310" max="2310" width="15.28515625" style="2" customWidth="1"/>
    <col min="2311" max="2312" width="19.42578125" style="2" customWidth="1"/>
    <col min="2313" max="2313" width="16.5703125" style="2" customWidth="1"/>
    <col min="2314" max="2314" width="15.7109375" style="2" customWidth="1"/>
    <col min="2315" max="2315" width="15.28515625" style="2" customWidth="1"/>
    <col min="2316" max="2316" width="22.42578125" style="2" customWidth="1"/>
    <col min="2317" max="2317" width="25.28515625" style="2" customWidth="1"/>
    <col min="2318" max="2318" width="8" style="2" bestFit="1" customWidth="1"/>
    <col min="2319" max="2319" width="10.85546875" style="2" bestFit="1" customWidth="1"/>
    <col min="2320" max="2320" width="10.28515625" style="2" bestFit="1" customWidth="1"/>
    <col min="2321" max="2563" width="4.42578125" style="2"/>
    <col min="2564" max="2564" width="58.85546875" style="2" customWidth="1"/>
    <col min="2565" max="2565" width="16.42578125" style="2" customWidth="1"/>
    <col min="2566" max="2566" width="15.28515625" style="2" customWidth="1"/>
    <col min="2567" max="2568" width="19.42578125" style="2" customWidth="1"/>
    <col min="2569" max="2569" width="16.5703125" style="2" customWidth="1"/>
    <col min="2570" max="2570" width="15.7109375" style="2" customWidth="1"/>
    <col min="2571" max="2571" width="15.28515625" style="2" customWidth="1"/>
    <col min="2572" max="2572" width="22.42578125" style="2" customWidth="1"/>
    <col min="2573" max="2573" width="25.28515625" style="2" customWidth="1"/>
    <col min="2574" max="2574" width="8" style="2" bestFit="1" customWidth="1"/>
    <col min="2575" max="2575" width="10.85546875" style="2" bestFit="1" customWidth="1"/>
    <col min="2576" max="2576" width="10.28515625" style="2" bestFit="1" customWidth="1"/>
    <col min="2577" max="2819" width="4.42578125" style="2"/>
    <col min="2820" max="2820" width="58.85546875" style="2" customWidth="1"/>
    <col min="2821" max="2821" width="16.42578125" style="2" customWidth="1"/>
    <col min="2822" max="2822" width="15.28515625" style="2" customWidth="1"/>
    <col min="2823" max="2824" width="19.42578125" style="2" customWidth="1"/>
    <col min="2825" max="2825" width="16.5703125" style="2" customWidth="1"/>
    <col min="2826" max="2826" width="15.7109375" style="2" customWidth="1"/>
    <col min="2827" max="2827" width="15.28515625" style="2" customWidth="1"/>
    <col min="2828" max="2828" width="22.42578125" style="2" customWidth="1"/>
    <col min="2829" max="2829" width="25.28515625" style="2" customWidth="1"/>
    <col min="2830" max="2830" width="8" style="2" bestFit="1" customWidth="1"/>
    <col min="2831" max="2831" width="10.85546875" style="2" bestFit="1" customWidth="1"/>
    <col min="2832" max="2832" width="10.28515625" style="2" bestFit="1" customWidth="1"/>
    <col min="2833" max="3075" width="4.42578125" style="2"/>
    <col min="3076" max="3076" width="58.85546875" style="2" customWidth="1"/>
    <col min="3077" max="3077" width="16.42578125" style="2" customWidth="1"/>
    <col min="3078" max="3078" width="15.28515625" style="2" customWidth="1"/>
    <col min="3079" max="3080" width="19.42578125" style="2" customWidth="1"/>
    <col min="3081" max="3081" width="16.5703125" style="2" customWidth="1"/>
    <col min="3082" max="3082" width="15.7109375" style="2" customWidth="1"/>
    <col min="3083" max="3083" width="15.28515625" style="2" customWidth="1"/>
    <col min="3084" max="3084" width="22.42578125" style="2" customWidth="1"/>
    <col min="3085" max="3085" width="25.28515625" style="2" customWidth="1"/>
    <col min="3086" max="3086" width="8" style="2" bestFit="1" customWidth="1"/>
    <col min="3087" max="3087" width="10.85546875" style="2" bestFit="1" customWidth="1"/>
    <col min="3088" max="3088" width="10.28515625" style="2" bestFit="1" customWidth="1"/>
    <col min="3089" max="3331" width="4.42578125" style="2"/>
    <col min="3332" max="3332" width="58.85546875" style="2" customWidth="1"/>
    <col min="3333" max="3333" width="16.42578125" style="2" customWidth="1"/>
    <col min="3334" max="3334" width="15.28515625" style="2" customWidth="1"/>
    <col min="3335" max="3336" width="19.42578125" style="2" customWidth="1"/>
    <col min="3337" max="3337" width="16.5703125" style="2" customWidth="1"/>
    <col min="3338" max="3338" width="15.7109375" style="2" customWidth="1"/>
    <col min="3339" max="3339" width="15.28515625" style="2" customWidth="1"/>
    <col min="3340" max="3340" width="22.42578125" style="2" customWidth="1"/>
    <col min="3341" max="3341" width="25.28515625" style="2" customWidth="1"/>
    <col min="3342" max="3342" width="8" style="2" bestFit="1" customWidth="1"/>
    <col min="3343" max="3343" width="10.85546875" style="2" bestFit="1" customWidth="1"/>
    <col min="3344" max="3344" width="10.28515625" style="2" bestFit="1" customWidth="1"/>
    <col min="3345" max="3587" width="4.42578125" style="2"/>
    <col min="3588" max="3588" width="58.85546875" style="2" customWidth="1"/>
    <col min="3589" max="3589" width="16.42578125" style="2" customWidth="1"/>
    <col min="3590" max="3590" width="15.28515625" style="2" customWidth="1"/>
    <col min="3591" max="3592" width="19.42578125" style="2" customWidth="1"/>
    <col min="3593" max="3593" width="16.5703125" style="2" customWidth="1"/>
    <col min="3594" max="3594" width="15.7109375" style="2" customWidth="1"/>
    <col min="3595" max="3595" width="15.28515625" style="2" customWidth="1"/>
    <col min="3596" max="3596" width="22.42578125" style="2" customWidth="1"/>
    <col min="3597" max="3597" width="25.28515625" style="2" customWidth="1"/>
    <col min="3598" max="3598" width="8" style="2" bestFit="1" customWidth="1"/>
    <col min="3599" max="3599" width="10.85546875" style="2" bestFit="1" customWidth="1"/>
    <col min="3600" max="3600" width="10.28515625" style="2" bestFit="1" customWidth="1"/>
    <col min="3601" max="3843" width="4.42578125" style="2"/>
    <col min="3844" max="3844" width="58.85546875" style="2" customWidth="1"/>
    <col min="3845" max="3845" width="16.42578125" style="2" customWidth="1"/>
    <col min="3846" max="3846" width="15.28515625" style="2" customWidth="1"/>
    <col min="3847" max="3848" width="19.42578125" style="2" customWidth="1"/>
    <col min="3849" max="3849" width="16.5703125" style="2" customWidth="1"/>
    <col min="3850" max="3850" width="15.7109375" style="2" customWidth="1"/>
    <col min="3851" max="3851" width="15.28515625" style="2" customWidth="1"/>
    <col min="3852" max="3852" width="22.42578125" style="2" customWidth="1"/>
    <col min="3853" max="3853" width="25.28515625" style="2" customWidth="1"/>
    <col min="3854" max="3854" width="8" style="2" bestFit="1" customWidth="1"/>
    <col min="3855" max="3855" width="10.85546875" style="2" bestFit="1" customWidth="1"/>
    <col min="3856" max="3856" width="10.28515625" style="2" bestFit="1" customWidth="1"/>
    <col min="3857" max="4099" width="4.42578125" style="2"/>
    <col min="4100" max="4100" width="58.85546875" style="2" customWidth="1"/>
    <col min="4101" max="4101" width="16.42578125" style="2" customWidth="1"/>
    <col min="4102" max="4102" width="15.28515625" style="2" customWidth="1"/>
    <col min="4103" max="4104" width="19.42578125" style="2" customWidth="1"/>
    <col min="4105" max="4105" width="16.5703125" style="2" customWidth="1"/>
    <col min="4106" max="4106" width="15.7109375" style="2" customWidth="1"/>
    <col min="4107" max="4107" width="15.28515625" style="2" customWidth="1"/>
    <col min="4108" max="4108" width="22.42578125" style="2" customWidth="1"/>
    <col min="4109" max="4109" width="25.28515625" style="2" customWidth="1"/>
    <col min="4110" max="4110" width="8" style="2" bestFit="1" customWidth="1"/>
    <col min="4111" max="4111" width="10.85546875" style="2" bestFit="1" customWidth="1"/>
    <col min="4112" max="4112" width="10.28515625" style="2" bestFit="1" customWidth="1"/>
    <col min="4113" max="4355" width="4.42578125" style="2"/>
    <col min="4356" max="4356" width="58.85546875" style="2" customWidth="1"/>
    <col min="4357" max="4357" width="16.42578125" style="2" customWidth="1"/>
    <col min="4358" max="4358" width="15.28515625" style="2" customWidth="1"/>
    <col min="4359" max="4360" width="19.42578125" style="2" customWidth="1"/>
    <col min="4361" max="4361" width="16.5703125" style="2" customWidth="1"/>
    <col min="4362" max="4362" width="15.7109375" style="2" customWidth="1"/>
    <col min="4363" max="4363" width="15.28515625" style="2" customWidth="1"/>
    <col min="4364" max="4364" width="22.42578125" style="2" customWidth="1"/>
    <col min="4365" max="4365" width="25.28515625" style="2" customWidth="1"/>
    <col min="4366" max="4366" width="8" style="2" bestFit="1" customWidth="1"/>
    <col min="4367" max="4367" width="10.85546875" style="2" bestFit="1" customWidth="1"/>
    <col min="4368" max="4368" width="10.28515625" style="2" bestFit="1" customWidth="1"/>
    <col min="4369" max="4611" width="4.42578125" style="2"/>
    <col min="4612" max="4612" width="58.85546875" style="2" customWidth="1"/>
    <col min="4613" max="4613" width="16.42578125" style="2" customWidth="1"/>
    <col min="4614" max="4614" width="15.28515625" style="2" customWidth="1"/>
    <col min="4615" max="4616" width="19.42578125" style="2" customWidth="1"/>
    <col min="4617" max="4617" width="16.5703125" style="2" customWidth="1"/>
    <col min="4618" max="4618" width="15.7109375" style="2" customWidth="1"/>
    <col min="4619" max="4619" width="15.28515625" style="2" customWidth="1"/>
    <col min="4620" max="4620" width="22.42578125" style="2" customWidth="1"/>
    <col min="4621" max="4621" width="25.28515625" style="2" customWidth="1"/>
    <col min="4622" max="4622" width="8" style="2" bestFit="1" customWidth="1"/>
    <col min="4623" max="4623" width="10.85546875" style="2" bestFit="1" customWidth="1"/>
    <col min="4624" max="4624" width="10.28515625" style="2" bestFit="1" customWidth="1"/>
    <col min="4625" max="4867" width="4.42578125" style="2"/>
    <col min="4868" max="4868" width="58.85546875" style="2" customWidth="1"/>
    <col min="4869" max="4869" width="16.42578125" style="2" customWidth="1"/>
    <col min="4870" max="4870" width="15.28515625" style="2" customWidth="1"/>
    <col min="4871" max="4872" width="19.42578125" style="2" customWidth="1"/>
    <col min="4873" max="4873" width="16.5703125" style="2" customWidth="1"/>
    <col min="4874" max="4874" width="15.7109375" style="2" customWidth="1"/>
    <col min="4875" max="4875" width="15.28515625" style="2" customWidth="1"/>
    <col min="4876" max="4876" width="22.42578125" style="2" customWidth="1"/>
    <col min="4877" max="4877" width="25.28515625" style="2" customWidth="1"/>
    <col min="4878" max="4878" width="8" style="2" bestFit="1" customWidth="1"/>
    <col min="4879" max="4879" width="10.85546875" style="2" bestFit="1" customWidth="1"/>
    <col min="4880" max="4880" width="10.28515625" style="2" bestFit="1" customWidth="1"/>
    <col min="4881" max="5123" width="4.42578125" style="2"/>
    <col min="5124" max="5124" width="58.85546875" style="2" customWidth="1"/>
    <col min="5125" max="5125" width="16.42578125" style="2" customWidth="1"/>
    <col min="5126" max="5126" width="15.28515625" style="2" customWidth="1"/>
    <col min="5127" max="5128" width="19.42578125" style="2" customWidth="1"/>
    <col min="5129" max="5129" width="16.5703125" style="2" customWidth="1"/>
    <col min="5130" max="5130" width="15.7109375" style="2" customWidth="1"/>
    <col min="5131" max="5131" width="15.28515625" style="2" customWidth="1"/>
    <col min="5132" max="5132" width="22.42578125" style="2" customWidth="1"/>
    <col min="5133" max="5133" width="25.28515625" style="2" customWidth="1"/>
    <col min="5134" max="5134" width="8" style="2" bestFit="1" customWidth="1"/>
    <col min="5135" max="5135" width="10.85546875" style="2" bestFit="1" customWidth="1"/>
    <col min="5136" max="5136" width="10.28515625" style="2" bestFit="1" customWidth="1"/>
    <col min="5137" max="5379" width="4.42578125" style="2"/>
    <col min="5380" max="5380" width="58.85546875" style="2" customWidth="1"/>
    <col min="5381" max="5381" width="16.42578125" style="2" customWidth="1"/>
    <col min="5382" max="5382" width="15.28515625" style="2" customWidth="1"/>
    <col min="5383" max="5384" width="19.42578125" style="2" customWidth="1"/>
    <col min="5385" max="5385" width="16.5703125" style="2" customWidth="1"/>
    <col min="5386" max="5386" width="15.7109375" style="2" customWidth="1"/>
    <col min="5387" max="5387" width="15.28515625" style="2" customWidth="1"/>
    <col min="5388" max="5388" width="22.42578125" style="2" customWidth="1"/>
    <col min="5389" max="5389" width="25.28515625" style="2" customWidth="1"/>
    <col min="5390" max="5390" width="8" style="2" bestFit="1" customWidth="1"/>
    <col min="5391" max="5391" width="10.85546875" style="2" bestFit="1" customWidth="1"/>
    <col min="5392" max="5392" width="10.28515625" style="2" bestFit="1" customWidth="1"/>
    <col min="5393" max="5635" width="4.42578125" style="2"/>
    <col min="5636" max="5636" width="58.85546875" style="2" customWidth="1"/>
    <col min="5637" max="5637" width="16.42578125" style="2" customWidth="1"/>
    <col min="5638" max="5638" width="15.28515625" style="2" customWidth="1"/>
    <col min="5639" max="5640" width="19.42578125" style="2" customWidth="1"/>
    <col min="5641" max="5641" width="16.5703125" style="2" customWidth="1"/>
    <col min="5642" max="5642" width="15.7109375" style="2" customWidth="1"/>
    <col min="5643" max="5643" width="15.28515625" style="2" customWidth="1"/>
    <col min="5644" max="5644" width="22.42578125" style="2" customWidth="1"/>
    <col min="5645" max="5645" width="25.28515625" style="2" customWidth="1"/>
    <col min="5646" max="5646" width="8" style="2" bestFit="1" customWidth="1"/>
    <col min="5647" max="5647" width="10.85546875" style="2" bestFit="1" customWidth="1"/>
    <col min="5648" max="5648" width="10.28515625" style="2" bestFit="1" customWidth="1"/>
    <col min="5649" max="5891" width="4.42578125" style="2"/>
    <col min="5892" max="5892" width="58.85546875" style="2" customWidth="1"/>
    <col min="5893" max="5893" width="16.42578125" style="2" customWidth="1"/>
    <col min="5894" max="5894" width="15.28515625" style="2" customWidth="1"/>
    <col min="5895" max="5896" width="19.42578125" style="2" customWidth="1"/>
    <col min="5897" max="5897" width="16.5703125" style="2" customWidth="1"/>
    <col min="5898" max="5898" width="15.7109375" style="2" customWidth="1"/>
    <col min="5899" max="5899" width="15.28515625" style="2" customWidth="1"/>
    <col min="5900" max="5900" width="22.42578125" style="2" customWidth="1"/>
    <col min="5901" max="5901" width="25.28515625" style="2" customWidth="1"/>
    <col min="5902" max="5902" width="8" style="2" bestFit="1" customWidth="1"/>
    <col min="5903" max="5903" width="10.85546875" style="2" bestFit="1" customWidth="1"/>
    <col min="5904" max="5904" width="10.28515625" style="2" bestFit="1" customWidth="1"/>
    <col min="5905" max="6147" width="4.42578125" style="2"/>
    <col min="6148" max="6148" width="58.85546875" style="2" customWidth="1"/>
    <col min="6149" max="6149" width="16.42578125" style="2" customWidth="1"/>
    <col min="6150" max="6150" width="15.28515625" style="2" customWidth="1"/>
    <col min="6151" max="6152" width="19.42578125" style="2" customWidth="1"/>
    <col min="6153" max="6153" width="16.5703125" style="2" customWidth="1"/>
    <col min="6154" max="6154" width="15.7109375" style="2" customWidth="1"/>
    <col min="6155" max="6155" width="15.28515625" style="2" customWidth="1"/>
    <col min="6156" max="6156" width="22.42578125" style="2" customWidth="1"/>
    <col min="6157" max="6157" width="25.28515625" style="2" customWidth="1"/>
    <col min="6158" max="6158" width="8" style="2" bestFit="1" customWidth="1"/>
    <col min="6159" max="6159" width="10.85546875" style="2" bestFit="1" customWidth="1"/>
    <col min="6160" max="6160" width="10.28515625" style="2" bestFit="1" customWidth="1"/>
    <col min="6161" max="6403" width="4.42578125" style="2"/>
    <col min="6404" max="6404" width="58.85546875" style="2" customWidth="1"/>
    <col min="6405" max="6405" width="16.42578125" style="2" customWidth="1"/>
    <col min="6406" max="6406" width="15.28515625" style="2" customWidth="1"/>
    <col min="6407" max="6408" width="19.42578125" style="2" customWidth="1"/>
    <col min="6409" max="6409" width="16.5703125" style="2" customWidth="1"/>
    <col min="6410" max="6410" width="15.7109375" style="2" customWidth="1"/>
    <col min="6411" max="6411" width="15.28515625" style="2" customWidth="1"/>
    <col min="6412" max="6412" width="22.42578125" style="2" customWidth="1"/>
    <col min="6413" max="6413" width="25.28515625" style="2" customWidth="1"/>
    <col min="6414" max="6414" width="8" style="2" bestFit="1" customWidth="1"/>
    <col min="6415" max="6415" width="10.85546875" style="2" bestFit="1" customWidth="1"/>
    <col min="6416" max="6416" width="10.28515625" style="2" bestFit="1" customWidth="1"/>
    <col min="6417" max="6659" width="4.42578125" style="2"/>
    <col min="6660" max="6660" width="58.85546875" style="2" customWidth="1"/>
    <col min="6661" max="6661" width="16.42578125" style="2" customWidth="1"/>
    <col min="6662" max="6662" width="15.28515625" style="2" customWidth="1"/>
    <col min="6663" max="6664" width="19.42578125" style="2" customWidth="1"/>
    <col min="6665" max="6665" width="16.5703125" style="2" customWidth="1"/>
    <col min="6666" max="6666" width="15.7109375" style="2" customWidth="1"/>
    <col min="6667" max="6667" width="15.28515625" style="2" customWidth="1"/>
    <col min="6668" max="6668" width="22.42578125" style="2" customWidth="1"/>
    <col min="6669" max="6669" width="25.28515625" style="2" customWidth="1"/>
    <col min="6670" max="6670" width="8" style="2" bestFit="1" customWidth="1"/>
    <col min="6671" max="6671" width="10.85546875" style="2" bestFit="1" customWidth="1"/>
    <col min="6672" max="6672" width="10.28515625" style="2" bestFit="1" customWidth="1"/>
    <col min="6673" max="6915" width="4.42578125" style="2"/>
    <col min="6916" max="6916" width="58.85546875" style="2" customWidth="1"/>
    <col min="6917" max="6917" width="16.42578125" style="2" customWidth="1"/>
    <col min="6918" max="6918" width="15.28515625" style="2" customWidth="1"/>
    <col min="6919" max="6920" width="19.42578125" style="2" customWidth="1"/>
    <col min="6921" max="6921" width="16.5703125" style="2" customWidth="1"/>
    <col min="6922" max="6922" width="15.7109375" style="2" customWidth="1"/>
    <col min="6923" max="6923" width="15.28515625" style="2" customWidth="1"/>
    <col min="6924" max="6924" width="22.42578125" style="2" customWidth="1"/>
    <col min="6925" max="6925" width="25.28515625" style="2" customWidth="1"/>
    <col min="6926" max="6926" width="8" style="2" bestFit="1" customWidth="1"/>
    <col min="6927" max="6927" width="10.85546875" style="2" bestFit="1" customWidth="1"/>
    <col min="6928" max="6928" width="10.28515625" style="2" bestFit="1" customWidth="1"/>
    <col min="6929" max="7171" width="4.42578125" style="2"/>
    <col min="7172" max="7172" width="58.85546875" style="2" customWidth="1"/>
    <col min="7173" max="7173" width="16.42578125" style="2" customWidth="1"/>
    <col min="7174" max="7174" width="15.28515625" style="2" customWidth="1"/>
    <col min="7175" max="7176" width="19.42578125" style="2" customWidth="1"/>
    <col min="7177" max="7177" width="16.5703125" style="2" customWidth="1"/>
    <col min="7178" max="7178" width="15.7109375" style="2" customWidth="1"/>
    <col min="7179" max="7179" width="15.28515625" style="2" customWidth="1"/>
    <col min="7180" max="7180" width="22.42578125" style="2" customWidth="1"/>
    <col min="7181" max="7181" width="25.28515625" style="2" customWidth="1"/>
    <col min="7182" max="7182" width="8" style="2" bestFit="1" customWidth="1"/>
    <col min="7183" max="7183" width="10.85546875" style="2" bestFit="1" customWidth="1"/>
    <col min="7184" max="7184" width="10.28515625" style="2" bestFit="1" customWidth="1"/>
    <col min="7185" max="7427" width="4.42578125" style="2"/>
    <col min="7428" max="7428" width="58.85546875" style="2" customWidth="1"/>
    <col min="7429" max="7429" width="16.42578125" style="2" customWidth="1"/>
    <col min="7430" max="7430" width="15.28515625" style="2" customWidth="1"/>
    <col min="7431" max="7432" width="19.42578125" style="2" customWidth="1"/>
    <col min="7433" max="7433" width="16.5703125" style="2" customWidth="1"/>
    <col min="7434" max="7434" width="15.7109375" style="2" customWidth="1"/>
    <col min="7435" max="7435" width="15.28515625" style="2" customWidth="1"/>
    <col min="7436" max="7436" width="22.42578125" style="2" customWidth="1"/>
    <col min="7437" max="7437" width="25.28515625" style="2" customWidth="1"/>
    <col min="7438" max="7438" width="8" style="2" bestFit="1" customWidth="1"/>
    <col min="7439" max="7439" width="10.85546875" style="2" bestFit="1" customWidth="1"/>
    <col min="7440" max="7440" width="10.28515625" style="2" bestFit="1" customWidth="1"/>
    <col min="7441" max="7683" width="4.42578125" style="2"/>
    <col min="7684" max="7684" width="58.85546875" style="2" customWidth="1"/>
    <col min="7685" max="7685" width="16.42578125" style="2" customWidth="1"/>
    <col min="7686" max="7686" width="15.28515625" style="2" customWidth="1"/>
    <col min="7687" max="7688" width="19.42578125" style="2" customWidth="1"/>
    <col min="7689" max="7689" width="16.5703125" style="2" customWidth="1"/>
    <col min="7690" max="7690" width="15.7109375" style="2" customWidth="1"/>
    <col min="7691" max="7691" width="15.28515625" style="2" customWidth="1"/>
    <col min="7692" max="7692" width="22.42578125" style="2" customWidth="1"/>
    <col min="7693" max="7693" width="25.28515625" style="2" customWidth="1"/>
    <col min="7694" max="7694" width="8" style="2" bestFit="1" customWidth="1"/>
    <col min="7695" max="7695" width="10.85546875" style="2" bestFit="1" customWidth="1"/>
    <col min="7696" max="7696" width="10.28515625" style="2" bestFit="1" customWidth="1"/>
    <col min="7697" max="7939" width="4.42578125" style="2"/>
    <col min="7940" max="7940" width="58.85546875" style="2" customWidth="1"/>
    <col min="7941" max="7941" width="16.42578125" style="2" customWidth="1"/>
    <col min="7942" max="7942" width="15.28515625" style="2" customWidth="1"/>
    <col min="7943" max="7944" width="19.42578125" style="2" customWidth="1"/>
    <col min="7945" max="7945" width="16.5703125" style="2" customWidth="1"/>
    <col min="7946" max="7946" width="15.7109375" style="2" customWidth="1"/>
    <col min="7947" max="7947" width="15.28515625" style="2" customWidth="1"/>
    <col min="7948" max="7948" width="22.42578125" style="2" customWidth="1"/>
    <col min="7949" max="7949" width="25.28515625" style="2" customWidth="1"/>
    <col min="7950" max="7950" width="8" style="2" bestFit="1" customWidth="1"/>
    <col min="7951" max="7951" width="10.85546875" style="2" bestFit="1" customWidth="1"/>
    <col min="7952" max="7952" width="10.28515625" style="2" bestFit="1" customWidth="1"/>
    <col min="7953" max="8195" width="4.42578125" style="2"/>
    <col min="8196" max="8196" width="58.85546875" style="2" customWidth="1"/>
    <col min="8197" max="8197" width="16.42578125" style="2" customWidth="1"/>
    <col min="8198" max="8198" width="15.28515625" style="2" customWidth="1"/>
    <col min="8199" max="8200" width="19.42578125" style="2" customWidth="1"/>
    <col min="8201" max="8201" width="16.5703125" style="2" customWidth="1"/>
    <col min="8202" max="8202" width="15.7109375" style="2" customWidth="1"/>
    <col min="8203" max="8203" width="15.28515625" style="2" customWidth="1"/>
    <col min="8204" max="8204" width="22.42578125" style="2" customWidth="1"/>
    <col min="8205" max="8205" width="25.28515625" style="2" customWidth="1"/>
    <col min="8206" max="8206" width="8" style="2" bestFit="1" customWidth="1"/>
    <col min="8207" max="8207" width="10.85546875" style="2" bestFit="1" customWidth="1"/>
    <col min="8208" max="8208" width="10.28515625" style="2" bestFit="1" customWidth="1"/>
    <col min="8209" max="8451" width="4.42578125" style="2"/>
    <col min="8452" max="8452" width="58.85546875" style="2" customWidth="1"/>
    <col min="8453" max="8453" width="16.42578125" style="2" customWidth="1"/>
    <col min="8454" max="8454" width="15.28515625" style="2" customWidth="1"/>
    <col min="8455" max="8456" width="19.42578125" style="2" customWidth="1"/>
    <col min="8457" max="8457" width="16.5703125" style="2" customWidth="1"/>
    <col min="8458" max="8458" width="15.7109375" style="2" customWidth="1"/>
    <col min="8459" max="8459" width="15.28515625" style="2" customWidth="1"/>
    <col min="8460" max="8460" width="22.42578125" style="2" customWidth="1"/>
    <col min="8461" max="8461" width="25.28515625" style="2" customWidth="1"/>
    <col min="8462" max="8462" width="8" style="2" bestFit="1" customWidth="1"/>
    <col min="8463" max="8463" width="10.85546875" style="2" bestFit="1" customWidth="1"/>
    <col min="8464" max="8464" width="10.28515625" style="2" bestFit="1" customWidth="1"/>
    <col min="8465" max="8707" width="4.42578125" style="2"/>
    <col min="8708" max="8708" width="58.85546875" style="2" customWidth="1"/>
    <col min="8709" max="8709" width="16.42578125" style="2" customWidth="1"/>
    <col min="8710" max="8710" width="15.28515625" style="2" customWidth="1"/>
    <col min="8711" max="8712" width="19.42578125" style="2" customWidth="1"/>
    <col min="8713" max="8713" width="16.5703125" style="2" customWidth="1"/>
    <col min="8714" max="8714" width="15.7109375" style="2" customWidth="1"/>
    <col min="8715" max="8715" width="15.28515625" style="2" customWidth="1"/>
    <col min="8716" max="8716" width="22.42578125" style="2" customWidth="1"/>
    <col min="8717" max="8717" width="25.28515625" style="2" customWidth="1"/>
    <col min="8718" max="8718" width="8" style="2" bestFit="1" customWidth="1"/>
    <col min="8719" max="8719" width="10.85546875" style="2" bestFit="1" customWidth="1"/>
    <col min="8720" max="8720" width="10.28515625" style="2" bestFit="1" customWidth="1"/>
    <col min="8721" max="8963" width="4.42578125" style="2"/>
    <col min="8964" max="8964" width="58.85546875" style="2" customWidth="1"/>
    <col min="8965" max="8965" width="16.42578125" style="2" customWidth="1"/>
    <col min="8966" max="8966" width="15.28515625" style="2" customWidth="1"/>
    <col min="8967" max="8968" width="19.42578125" style="2" customWidth="1"/>
    <col min="8969" max="8969" width="16.5703125" style="2" customWidth="1"/>
    <col min="8970" max="8970" width="15.7109375" style="2" customWidth="1"/>
    <col min="8971" max="8971" width="15.28515625" style="2" customWidth="1"/>
    <col min="8972" max="8972" width="22.42578125" style="2" customWidth="1"/>
    <col min="8973" max="8973" width="25.28515625" style="2" customWidth="1"/>
    <col min="8974" max="8974" width="8" style="2" bestFit="1" customWidth="1"/>
    <col min="8975" max="8975" width="10.85546875" style="2" bestFit="1" customWidth="1"/>
    <col min="8976" max="8976" width="10.28515625" style="2" bestFit="1" customWidth="1"/>
    <col min="8977" max="9219" width="4.42578125" style="2"/>
    <col min="9220" max="9220" width="58.85546875" style="2" customWidth="1"/>
    <col min="9221" max="9221" width="16.42578125" style="2" customWidth="1"/>
    <col min="9222" max="9222" width="15.28515625" style="2" customWidth="1"/>
    <col min="9223" max="9224" width="19.42578125" style="2" customWidth="1"/>
    <col min="9225" max="9225" width="16.5703125" style="2" customWidth="1"/>
    <col min="9226" max="9226" width="15.7109375" style="2" customWidth="1"/>
    <col min="9227" max="9227" width="15.28515625" style="2" customWidth="1"/>
    <col min="9228" max="9228" width="22.42578125" style="2" customWidth="1"/>
    <col min="9229" max="9229" width="25.28515625" style="2" customWidth="1"/>
    <col min="9230" max="9230" width="8" style="2" bestFit="1" customWidth="1"/>
    <col min="9231" max="9231" width="10.85546875" style="2" bestFit="1" customWidth="1"/>
    <col min="9232" max="9232" width="10.28515625" style="2" bestFit="1" customWidth="1"/>
    <col min="9233" max="9475" width="4.42578125" style="2"/>
    <col min="9476" max="9476" width="58.85546875" style="2" customWidth="1"/>
    <col min="9477" max="9477" width="16.42578125" style="2" customWidth="1"/>
    <col min="9478" max="9478" width="15.28515625" style="2" customWidth="1"/>
    <col min="9479" max="9480" width="19.42578125" style="2" customWidth="1"/>
    <col min="9481" max="9481" width="16.5703125" style="2" customWidth="1"/>
    <col min="9482" max="9482" width="15.7109375" style="2" customWidth="1"/>
    <col min="9483" max="9483" width="15.28515625" style="2" customWidth="1"/>
    <col min="9484" max="9484" width="22.42578125" style="2" customWidth="1"/>
    <col min="9485" max="9485" width="25.28515625" style="2" customWidth="1"/>
    <col min="9486" max="9486" width="8" style="2" bestFit="1" customWidth="1"/>
    <col min="9487" max="9487" width="10.85546875" style="2" bestFit="1" customWidth="1"/>
    <col min="9488" max="9488" width="10.28515625" style="2" bestFit="1" customWidth="1"/>
    <col min="9489" max="9731" width="4.42578125" style="2"/>
    <col min="9732" max="9732" width="58.85546875" style="2" customWidth="1"/>
    <col min="9733" max="9733" width="16.42578125" style="2" customWidth="1"/>
    <col min="9734" max="9734" width="15.28515625" style="2" customWidth="1"/>
    <col min="9735" max="9736" width="19.42578125" style="2" customWidth="1"/>
    <col min="9737" max="9737" width="16.5703125" style="2" customWidth="1"/>
    <col min="9738" max="9738" width="15.7109375" style="2" customWidth="1"/>
    <col min="9739" max="9739" width="15.28515625" style="2" customWidth="1"/>
    <col min="9740" max="9740" width="22.42578125" style="2" customWidth="1"/>
    <col min="9741" max="9741" width="25.28515625" style="2" customWidth="1"/>
    <col min="9742" max="9742" width="8" style="2" bestFit="1" customWidth="1"/>
    <col min="9743" max="9743" width="10.85546875" style="2" bestFit="1" customWidth="1"/>
    <col min="9744" max="9744" width="10.28515625" style="2" bestFit="1" customWidth="1"/>
    <col min="9745" max="9987" width="4.42578125" style="2"/>
    <col min="9988" max="9988" width="58.85546875" style="2" customWidth="1"/>
    <col min="9989" max="9989" width="16.42578125" style="2" customWidth="1"/>
    <col min="9990" max="9990" width="15.28515625" style="2" customWidth="1"/>
    <col min="9991" max="9992" width="19.42578125" style="2" customWidth="1"/>
    <col min="9993" max="9993" width="16.5703125" style="2" customWidth="1"/>
    <col min="9994" max="9994" width="15.7109375" style="2" customWidth="1"/>
    <col min="9995" max="9995" width="15.28515625" style="2" customWidth="1"/>
    <col min="9996" max="9996" width="22.42578125" style="2" customWidth="1"/>
    <col min="9997" max="9997" width="25.28515625" style="2" customWidth="1"/>
    <col min="9998" max="9998" width="8" style="2" bestFit="1" customWidth="1"/>
    <col min="9999" max="9999" width="10.85546875" style="2" bestFit="1" customWidth="1"/>
    <col min="10000" max="10000" width="10.28515625" style="2" bestFit="1" customWidth="1"/>
    <col min="10001" max="10243" width="4.42578125" style="2"/>
    <col min="10244" max="10244" width="58.85546875" style="2" customWidth="1"/>
    <col min="10245" max="10245" width="16.42578125" style="2" customWidth="1"/>
    <col min="10246" max="10246" width="15.28515625" style="2" customWidth="1"/>
    <col min="10247" max="10248" width="19.42578125" style="2" customWidth="1"/>
    <col min="10249" max="10249" width="16.5703125" style="2" customWidth="1"/>
    <col min="10250" max="10250" width="15.7109375" style="2" customWidth="1"/>
    <col min="10251" max="10251" width="15.28515625" style="2" customWidth="1"/>
    <col min="10252" max="10252" width="22.42578125" style="2" customWidth="1"/>
    <col min="10253" max="10253" width="25.28515625" style="2" customWidth="1"/>
    <col min="10254" max="10254" width="8" style="2" bestFit="1" customWidth="1"/>
    <col min="10255" max="10255" width="10.85546875" style="2" bestFit="1" customWidth="1"/>
    <col min="10256" max="10256" width="10.28515625" style="2" bestFit="1" customWidth="1"/>
    <col min="10257" max="10499" width="4.42578125" style="2"/>
    <col min="10500" max="10500" width="58.85546875" style="2" customWidth="1"/>
    <col min="10501" max="10501" width="16.42578125" style="2" customWidth="1"/>
    <col min="10502" max="10502" width="15.28515625" style="2" customWidth="1"/>
    <col min="10503" max="10504" width="19.42578125" style="2" customWidth="1"/>
    <col min="10505" max="10505" width="16.5703125" style="2" customWidth="1"/>
    <col min="10506" max="10506" width="15.7109375" style="2" customWidth="1"/>
    <col min="10507" max="10507" width="15.28515625" style="2" customWidth="1"/>
    <col min="10508" max="10508" width="22.42578125" style="2" customWidth="1"/>
    <col min="10509" max="10509" width="25.28515625" style="2" customWidth="1"/>
    <col min="10510" max="10510" width="8" style="2" bestFit="1" customWidth="1"/>
    <col min="10511" max="10511" width="10.85546875" style="2" bestFit="1" customWidth="1"/>
    <col min="10512" max="10512" width="10.28515625" style="2" bestFit="1" customWidth="1"/>
    <col min="10513" max="10755" width="4.42578125" style="2"/>
    <col min="10756" max="10756" width="58.85546875" style="2" customWidth="1"/>
    <col min="10757" max="10757" width="16.42578125" style="2" customWidth="1"/>
    <col min="10758" max="10758" width="15.28515625" style="2" customWidth="1"/>
    <col min="10759" max="10760" width="19.42578125" style="2" customWidth="1"/>
    <col min="10761" max="10761" width="16.5703125" style="2" customWidth="1"/>
    <col min="10762" max="10762" width="15.7109375" style="2" customWidth="1"/>
    <col min="10763" max="10763" width="15.28515625" style="2" customWidth="1"/>
    <col min="10764" max="10764" width="22.42578125" style="2" customWidth="1"/>
    <col min="10765" max="10765" width="25.28515625" style="2" customWidth="1"/>
    <col min="10766" max="10766" width="8" style="2" bestFit="1" customWidth="1"/>
    <col min="10767" max="10767" width="10.85546875" style="2" bestFit="1" customWidth="1"/>
    <col min="10768" max="10768" width="10.28515625" style="2" bestFit="1" customWidth="1"/>
    <col min="10769" max="11011" width="4.42578125" style="2"/>
    <col min="11012" max="11012" width="58.85546875" style="2" customWidth="1"/>
    <col min="11013" max="11013" width="16.42578125" style="2" customWidth="1"/>
    <col min="11014" max="11014" width="15.28515625" style="2" customWidth="1"/>
    <col min="11015" max="11016" width="19.42578125" style="2" customWidth="1"/>
    <col min="11017" max="11017" width="16.5703125" style="2" customWidth="1"/>
    <col min="11018" max="11018" width="15.7109375" style="2" customWidth="1"/>
    <col min="11019" max="11019" width="15.28515625" style="2" customWidth="1"/>
    <col min="11020" max="11020" width="22.42578125" style="2" customWidth="1"/>
    <col min="11021" max="11021" width="25.28515625" style="2" customWidth="1"/>
    <col min="11022" max="11022" width="8" style="2" bestFit="1" customWidth="1"/>
    <col min="11023" max="11023" width="10.85546875" style="2" bestFit="1" customWidth="1"/>
    <col min="11024" max="11024" width="10.28515625" style="2" bestFit="1" customWidth="1"/>
    <col min="11025" max="11267" width="4.42578125" style="2"/>
    <col min="11268" max="11268" width="58.85546875" style="2" customWidth="1"/>
    <col min="11269" max="11269" width="16.42578125" style="2" customWidth="1"/>
    <col min="11270" max="11270" width="15.28515625" style="2" customWidth="1"/>
    <col min="11271" max="11272" width="19.42578125" style="2" customWidth="1"/>
    <col min="11273" max="11273" width="16.5703125" style="2" customWidth="1"/>
    <col min="11274" max="11274" width="15.7109375" style="2" customWidth="1"/>
    <col min="11275" max="11275" width="15.28515625" style="2" customWidth="1"/>
    <col min="11276" max="11276" width="22.42578125" style="2" customWidth="1"/>
    <col min="11277" max="11277" width="25.28515625" style="2" customWidth="1"/>
    <col min="11278" max="11278" width="8" style="2" bestFit="1" customWidth="1"/>
    <col min="11279" max="11279" width="10.85546875" style="2" bestFit="1" customWidth="1"/>
    <col min="11280" max="11280" width="10.28515625" style="2" bestFit="1" customWidth="1"/>
    <col min="11281" max="11523" width="4.42578125" style="2"/>
    <col min="11524" max="11524" width="58.85546875" style="2" customWidth="1"/>
    <col min="11525" max="11525" width="16.42578125" style="2" customWidth="1"/>
    <col min="11526" max="11526" width="15.28515625" style="2" customWidth="1"/>
    <col min="11527" max="11528" width="19.42578125" style="2" customWidth="1"/>
    <col min="11529" max="11529" width="16.5703125" style="2" customWidth="1"/>
    <col min="11530" max="11530" width="15.7109375" style="2" customWidth="1"/>
    <col min="11531" max="11531" width="15.28515625" style="2" customWidth="1"/>
    <col min="11532" max="11532" width="22.42578125" style="2" customWidth="1"/>
    <col min="11533" max="11533" width="25.28515625" style="2" customWidth="1"/>
    <col min="11534" max="11534" width="8" style="2" bestFit="1" customWidth="1"/>
    <col min="11535" max="11535" width="10.85546875" style="2" bestFit="1" customWidth="1"/>
    <col min="11536" max="11536" width="10.28515625" style="2" bestFit="1" customWidth="1"/>
    <col min="11537" max="11779" width="4.42578125" style="2"/>
    <col min="11780" max="11780" width="58.85546875" style="2" customWidth="1"/>
    <col min="11781" max="11781" width="16.42578125" style="2" customWidth="1"/>
    <col min="11782" max="11782" width="15.28515625" style="2" customWidth="1"/>
    <col min="11783" max="11784" width="19.42578125" style="2" customWidth="1"/>
    <col min="11785" max="11785" width="16.5703125" style="2" customWidth="1"/>
    <col min="11786" max="11786" width="15.7109375" style="2" customWidth="1"/>
    <col min="11787" max="11787" width="15.28515625" style="2" customWidth="1"/>
    <col min="11788" max="11788" width="22.42578125" style="2" customWidth="1"/>
    <col min="11789" max="11789" width="25.28515625" style="2" customWidth="1"/>
    <col min="11790" max="11790" width="8" style="2" bestFit="1" customWidth="1"/>
    <col min="11791" max="11791" width="10.85546875" style="2" bestFit="1" customWidth="1"/>
    <col min="11792" max="11792" width="10.28515625" style="2" bestFit="1" customWidth="1"/>
    <col min="11793" max="12035" width="4.42578125" style="2"/>
    <col min="12036" max="12036" width="58.85546875" style="2" customWidth="1"/>
    <col min="12037" max="12037" width="16.42578125" style="2" customWidth="1"/>
    <col min="12038" max="12038" width="15.28515625" style="2" customWidth="1"/>
    <col min="12039" max="12040" width="19.42578125" style="2" customWidth="1"/>
    <col min="12041" max="12041" width="16.5703125" style="2" customWidth="1"/>
    <col min="12042" max="12042" width="15.7109375" style="2" customWidth="1"/>
    <col min="12043" max="12043" width="15.28515625" style="2" customWidth="1"/>
    <col min="12044" max="12044" width="22.42578125" style="2" customWidth="1"/>
    <col min="12045" max="12045" width="25.28515625" style="2" customWidth="1"/>
    <col min="12046" max="12046" width="8" style="2" bestFit="1" customWidth="1"/>
    <col min="12047" max="12047" width="10.85546875" style="2" bestFit="1" customWidth="1"/>
    <col min="12048" max="12048" width="10.28515625" style="2" bestFit="1" customWidth="1"/>
    <col min="12049" max="12291" width="4.42578125" style="2"/>
    <col min="12292" max="12292" width="58.85546875" style="2" customWidth="1"/>
    <col min="12293" max="12293" width="16.42578125" style="2" customWidth="1"/>
    <col min="12294" max="12294" width="15.28515625" style="2" customWidth="1"/>
    <col min="12295" max="12296" width="19.42578125" style="2" customWidth="1"/>
    <col min="12297" max="12297" width="16.5703125" style="2" customWidth="1"/>
    <col min="12298" max="12298" width="15.7109375" style="2" customWidth="1"/>
    <col min="12299" max="12299" width="15.28515625" style="2" customWidth="1"/>
    <col min="12300" max="12300" width="22.42578125" style="2" customWidth="1"/>
    <col min="12301" max="12301" width="25.28515625" style="2" customWidth="1"/>
    <col min="12302" max="12302" width="8" style="2" bestFit="1" customWidth="1"/>
    <col min="12303" max="12303" width="10.85546875" style="2" bestFit="1" customWidth="1"/>
    <col min="12304" max="12304" width="10.28515625" style="2" bestFit="1" customWidth="1"/>
    <col min="12305" max="12547" width="4.42578125" style="2"/>
    <col min="12548" max="12548" width="58.85546875" style="2" customWidth="1"/>
    <col min="12549" max="12549" width="16.42578125" style="2" customWidth="1"/>
    <col min="12550" max="12550" width="15.28515625" style="2" customWidth="1"/>
    <col min="12551" max="12552" width="19.42578125" style="2" customWidth="1"/>
    <col min="12553" max="12553" width="16.5703125" style="2" customWidth="1"/>
    <col min="12554" max="12554" width="15.7109375" style="2" customWidth="1"/>
    <col min="12555" max="12555" width="15.28515625" style="2" customWidth="1"/>
    <col min="12556" max="12556" width="22.42578125" style="2" customWidth="1"/>
    <col min="12557" max="12557" width="25.28515625" style="2" customWidth="1"/>
    <col min="12558" max="12558" width="8" style="2" bestFit="1" customWidth="1"/>
    <col min="12559" max="12559" width="10.85546875" style="2" bestFit="1" customWidth="1"/>
    <col min="12560" max="12560" width="10.28515625" style="2" bestFit="1" customWidth="1"/>
    <col min="12561" max="12803" width="4.42578125" style="2"/>
    <col min="12804" max="12804" width="58.85546875" style="2" customWidth="1"/>
    <col min="12805" max="12805" width="16.42578125" style="2" customWidth="1"/>
    <col min="12806" max="12806" width="15.28515625" style="2" customWidth="1"/>
    <col min="12807" max="12808" width="19.42578125" style="2" customWidth="1"/>
    <col min="12809" max="12809" width="16.5703125" style="2" customWidth="1"/>
    <col min="12810" max="12810" width="15.7109375" style="2" customWidth="1"/>
    <col min="12811" max="12811" width="15.28515625" style="2" customWidth="1"/>
    <col min="12812" max="12812" width="22.42578125" style="2" customWidth="1"/>
    <col min="12813" max="12813" width="25.28515625" style="2" customWidth="1"/>
    <col min="12814" max="12814" width="8" style="2" bestFit="1" customWidth="1"/>
    <col min="12815" max="12815" width="10.85546875" style="2" bestFit="1" customWidth="1"/>
    <col min="12816" max="12816" width="10.28515625" style="2" bestFit="1" customWidth="1"/>
    <col min="12817" max="13059" width="4.42578125" style="2"/>
    <col min="13060" max="13060" width="58.85546875" style="2" customWidth="1"/>
    <col min="13061" max="13061" width="16.42578125" style="2" customWidth="1"/>
    <col min="13062" max="13062" width="15.28515625" style="2" customWidth="1"/>
    <col min="13063" max="13064" width="19.42578125" style="2" customWidth="1"/>
    <col min="13065" max="13065" width="16.5703125" style="2" customWidth="1"/>
    <col min="13066" max="13066" width="15.7109375" style="2" customWidth="1"/>
    <col min="13067" max="13067" width="15.28515625" style="2" customWidth="1"/>
    <col min="13068" max="13068" width="22.42578125" style="2" customWidth="1"/>
    <col min="13069" max="13069" width="25.28515625" style="2" customWidth="1"/>
    <col min="13070" max="13070" width="8" style="2" bestFit="1" customWidth="1"/>
    <col min="13071" max="13071" width="10.85546875" style="2" bestFit="1" customWidth="1"/>
    <col min="13072" max="13072" width="10.28515625" style="2" bestFit="1" customWidth="1"/>
    <col min="13073" max="13315" width="4.42578125" style="2"/>
    <col min="13316" max="13316" width="58.85546875" style="2" customWidth="1"/>
    <col min="13317" max="13317" width="16.42578125" style="2" customWidth="1"/>
    <col min="13318" max="13318" width="15.28515625" style="2" customWidth="1"/>
    <col min="13319" max="13320" width="19.42578125" style="2" customWidth="1"/>
    <col min="13321" max="13321" width="16.5703125" style="2" customWidth="1"/>
    <col min="13322" max="13322" width="15.7109375" style="2" customWidth="1"/>
    <col min="13323" max="13323" width="15.28515625" style="2" customWidth="1"/>
    <col min="13324" max="13324" width="22.42578125" style="2" customWidth="1"/>
    <col min="13325" max="13325" width="25.28515625" style="2" customWidth="1"/>
    <col min="13326" max="13326" width="8" style="2" bestFit="1" customWidth="1"/>
    <col min="13327" max="13327" width="10.85546875" style="2" bestFit="1" customWidth="1"/>
    <col min="13328" max="13328" width="10.28515625" style="2" bestFit="1" customWidth="1"/>
    <col min="13329" max="13571" width="4.42578125" style="2"/>
    <col min="13572" max="13572" width="58.85546875" style="2" customWidth="1"/>
    <col min="13573" max="13573" width="16.42578125" style="2" customWidth="1"/>
    <col min="13574" max="13574" width="15.28515625" style="2" customWidth="1"/>
    <col min="13575" max="13576" width="19.42578125" style="2" customWidth="1"/>
    <col min="13577" max="13577" width="16.5703125" style="2" customWidth="1"/>
    <col min="13578" max="13578" width="15.7109375" style="2" customWidth="1"/>
    <col min="13579" max="13579" width="15.28515625" style="2" customWidth="1"/>
    <col min="13580" max="13580" width="22.42578125" style="2" customWidth="1"/>
    <col min="13581" max="13581" width="25.28515625" style="2" customWidth="1"/>
    <col min="13582" max="13582" width="8" style="2" bestFit="1" customWidth="1"/>
    <col min="13583" max="13583" width="10.85546875" style="2" bestFit="1" customWidth="1"/>
    <col min="13584" max="13584" width="10.28515625" style="2" bestFit="1" customWidth="1"/>
    <col min="13585" max="13827" width="4.42578125" style="2"/>
    <col min="13828" max="13828" width="58.85546875" style="2" customWidth="1"/>
    <col min="13829" max="13829" width="16.42578125" style="2" customWidth="1"/>
    <col min="13830" max="13830" width="15.28515625" style="2" customWidth="1"/>
    <col min="13831" max="13832" width="19.42578125" style="2" customWidth="1"/>
    <col min="13833" max="13833" width="16.5703125" style="2" customWidth="1"/>
    <col min="13834" max="13834" width="15.7109375" style="2" customWidth="1"/>
    <col min="13835" max="13835" width="15.28515625" style="2" customWidth="1"/>
    <col min="13836" max="13836" width="22.42578125" style="2" customWidth="1"/>
    <col min="13837" max="13837" width="25.28515625" style="2" customWidth="1"/>
    <col min="13838" max="13838" width="8" style="2" bestFit="1" customWidth="1"/>
    <col min="13839" max="13839" width="10.85546875" style="2" bestFit="1" customWidth="1"/>
    <col min="13840" max="13840" width="10.28515625" style="2" bestFit="1" customWidth="1"/>
    <col min="13841" max="14083" width="4.42578125" style="2"/>
    <col min="14084" max="14084" width="58.85546875" style="2" customWidth="1"/>
    <col min="14085" max="14085" width="16.42578125" style="2" customWidth="1"/>
    <col min="14086" max="14086" width="15.28515625" style="2" customWidth="1"/>
    <col min="14087" max="14088" width="19.42578125" style="2" customWidth="1"/>
    <col min="14089" max="14089" width="16.5703125" style="2" customWidth="1"/>
    <col min="14090" max="14090" width="15.7109375" style="2" customWidth="1"/>
    <col min="14091" max="14091" width="15.28515625" style="2" customWidth="1"/>
    <col min="14092" max="14092" width="22.42578125" style="2" customWidth="1"/>
    <col min="14093" max="14093" width="25.28515625" style="2" customWidth="1"/>
    <col min="14094" max="14094" width="8" style="2" bestFit="1" customWidth="1"/>
    <col min="14095" max="14095" width="10.85546875" style="2" bestFit="1" customWidth="1"/>
    <col min="14096" max="14096" width="10.28515625" style="2" bestFit="1" customWidth="1"/>
    <col min="14097" max="14339" width="4.42578125" style="2"/>
    <col min="14340" max="14340" width="58.85546875" style="2" customWidth="1"/>
    <col min="14341" max="14341" width="16.42578125" style="2" customWidth="1"/>
    <col min="14342" max="14342" width="15.28515625" style="2" customWidth="1"/>
    <col min="14343" max="14344" width="19.42578125" style="2" customWidth="1"/>
    <col min="14345" max="14345" width="16.5703125" style="2" customWidth="1"/>
    <col min="14346" max="14346" width="15.7109375" style="2" customWidth="1"/>
    <col min="14347" max="14347" width="15.28515625" style="2" customWidth="1"/>
    <col min="14348" max="14348" width="22.42578125" style="2" customWidth="1"/>
    <col min="14349" max="14349" width="25.28515625" style="2" customWidth="1"/>
    <col min="14350" max="14350" width="8" style="2" bestFit="1" customWidth="1"/>
    <col min="14351" max="14351" width="10.85546875" style="2" bestFit="1" customWidth="1"/>
    <col min="14352" max="14352" width="10.28515625" style="2" bestFit="1" customWidth="1"/>
    <col min="14353" max="14595" width="4.42578125" style="2"/>
    <col min="14596" max="14596" width="58.85546875" style="2" customWidth="1"/>
    <col min="14597" max="14597" width="16.42578125" style="2" customWidth="1"/>
    <col min="14598" max="14598" width="15.28515625" style="2" customWidth="1"/>
    <col min="14599" max="14600" width="19.42578125" style="2" customWidth="1"/>
    <col min="14601" max="14601" width="16.5703125" style="2" customWidth="1"/>
    <col min="14602" max="14602" width="15.7109375" style="2" customWidth="1"/>
    <col min="14603" max="14603" width="15.28515625" style="2" customWidth="1"/>
    <col min="14604" max="14604" width="22.42578125" style="2" customWidth="1"/>
    <col min="14605" max="14605" width="25.28515625" style="2" customWidth="1"/>
    <col min="14606" max="14606" width="8" style="2" bestFit="1" customWidth="1"/>
    <col min="14607" max="14607" width="10.85546875" style="2" bestFit="1" customWidth="1"/>
    <col min="14608" max="14608" width="10.28515625" style="2" bestFit="1" customWidth="1"/>
    <col min="14609" max="14851" width="4.42578125" style="2"/>
    <col min="14852" max="14852" width="58.85546875" style="2" customWidth="1"/>
    <col min="14853" max="14853" width="16.42578125" style="2" customWidth="1"/>
    <col min="14854" max="14854" width="15.28515625" style="2" customWidth="1"/>
    <col min="14855" max="14856" width="19.42578125" style="2" customWidth="1"/>
    <col min="14857" max="14857" width="16.5703125" style="2" customWidth="1"/>
    <col min="14858" max="14858" width="15.7109375" style="2" customWidth="1"/>
    <col min="14859" max="14859" width="15.28515625" style="2" customWidth="1"/>
    <col min="14860" max="14860" width="22.42578125" style="2" customWidth="1"/>
    <col min="14861" max="14861" width="25.28515625" style="2" customWidth="1"/>
    <col min="14862" max="14862" width="8" style="2" bestFit="1" customWidth="1"/>
    <col min="14863" max="14863" width="10.85546875" style="2" bestFit="1" customWidth="1"/>
    <col min="14864" max="14864" width="10.28515625" style="2" bestFit="1" customWidth="1"/>
    <col min="14865" max="15107" width="4.42578125" style="2"/>
    <col min="15108" max="15108" width="58.85546875" style="2" customWidth="1"/>
    <col min="15109" max="15109" width="16.42578125" style="2" customWidth="1"/>
    <col min="15110" max="15110" width="15.28515625" style="2" customWidth="1"/>
    <col min="15111" max="15112" width="19.42578125" style="2" customWidth="1"/>
    <col min="15113" max="15113" width="16.5703125" style="2" customWidth="1"/>
    <col min="15114" max="15114" width="15.7109375" style="2" customWidth="1"/>
    <col min="15115" max="15115" width="15.28515625" style="2" customWidth="1"/>
    <col min="15116" max="15116" width="22.42578125" style="2" customWidth="1"/>
    <col min="15117" max="15117" width="25.28515625" style="2" customWidth="1"/>
    <col min="15118" max="15118" width="8" style="2" bestFit="1" customWidth="1"/>
    <col min="15119" max="15119" width="10.85546875" style="2" bestFit="1" customWidth="1"/>
    <col min="15120" max="15120" width="10.28515625" style="2" bestFit="1" customWidth="1"/>
    <col min="15121" max="15363" width="4.42578125" style="2"/>
    <col min="15364" max="15364" width="58.85546875" style="2" customWidth="1"/>
    <col min="15365" max="15365" width="16.42578125" style="2" customWidth="1"/>
    <col min="15366" max="15366" width="15.28515625" style="2" customWidth="1"/>
    <col min="15367" max="15368" width="19.42578125" style="2" customWidth="1"/>
    <col min="15369" max="15369" width="16.5703125" style="2" customWidth="1"/>
    <col min="15370" max="15370" width="15.7109375" style="2" customWidth="1"/>
    <col min="15371" max="15371" width="15.28515625" style="2" customWidth="1"/>
    <col min="15372" max="15372" width="22.42578125" style="2" customWidth="1"/>
    <col min="15373" max="15373" width="25.28515625" style="2" customWidth="1"/>
    <col min="15374" max="15374" width="8" style="2" bestFit="1" customWidth="1"/>
    <col min="15375" max="15375" width="10.85546875" style="2" bestFit="1" customWidth="1"/>
    <col min="15376" max="15376" width="10.28515625" style="2" bestFit="1" customWidth="1"/>
    <col min="15377" max="15619" width="4.42578125" style="2"/>
    <col min="15620" max="15620" width="58.85546875" style="2" customWidth="1"/>
    <col min="15621" max="15621" width="16.42578125" style="2" customWidth="1"/>
    <col min="15622" max="15622" width="15.28515625" style="2" customWidth="1"/>
    <col min="15623" max="15624" width="19.42578125" style="2" customWidth="1"/>
    <col min="15625" max="15625" width="16.5703125" style="2" customWidth="1"/>
    <col min="15626" max="15626" width="15.7109375" style="2" customWidth="1"/>
    <col min="15627" max="15627" width="15.28515625" style="2" customWidth="1"/>
    <col min="15628" max="15628" width="22.42578125" style="2" customWidth="1"/>
    <col min="15629" max="15629" width="25.28515625" style="2" customWidth="1"/>
    <col min="15630" max="15630" width="8" style="2" bestFit="1" customWidth="1"/>
    <col min="15631" max="15631" width="10.85546875" style="2" bestFit="1" customWidth="1"/>
    <col min="15632" max="15632" width="10.28515625" style="2" bestFit="1" customWidth="1"/>
    <col min="15633" max="15875" width="4.42578125" style="2"/>
    <col min="15876" max="15876" width="58.85546875" style="2" customWidth="1"/>
    <col min="15877" max="15877" width="16.42578125" style="2" customWidth="1"/>
    <col min="15878" max="15878" width="15.28515625" style="2" customWidth="1"/>
    <col min="15879" max="15880" width="19.42578125" style="2" customWidth="1"/>
    <col min="15881" max="15881" width="16.5703125" style="2" customWidth="1"/>
    <col min="15882" max="15882" width="15.7109375" style="2" customWidth="1"/>
    <col min="15883" max="15883" width="15.28515625" style="2" customWidth="1"/>
    <col min="15884" max="15884" width="22.42578125" style="2" customWidth="1"/>
    <col min="15885" max="15885" width="25.28515625" style="2" customWidth="1"/>
    <col min="15886" max="15886" width="8" style="2" bestFit="1" customWidth="1"/>
    <col min="15887" max="15887" width="10.85546875" style="2" bestFit="1" customWidth="1"/>
    <col min="15888" max="15888" width="10.28515625" style="2" bestFit="1" customWidth="1"/>
    <col min="15889" max="16131" width="4.42578125" style="2"/>
    <col min="16132" max="16132" width="58.85546875" style="2" customWidth="1"/>
    <col min="16133" max="16133" width="16.42578125" style="2" customWidth="1"/>
    <col min="16134" max="16134" width="15.28515625" style="2" customWidth="1"/>
    <col min="16135" max="16136" width="19.42578125" style="2" customWidth="1"/>
    <col min="16137" max="16137" width="16.5703125" style="2" customWidth="1"/>
    <col min="16138" max="16138" width="15.7109375" style="2" customWidth="1"/>
    <col min="16139" max="16139" width="15.28515625" style="2" customWidth="1"/>
    <col min="16140" max="16140" width="22.42578125" style="2" customWidth="1"/>
    <col min="16141" max="16141" width="25.28515625" style="2" customWidth="1"/>
    <col min="16142" max="16142" width="8" style="2" bestFit="1" customWidth="1"/>
    <col min="16143" max="16143" width="10.85546875" style="2" bestFit="1" customWidth="1"/>
    <col min="16144" max="16144" width="10.28515625" style="2" bestFit="1" customWidth="1"/>
    <col min="16145" max="16384" width="4.42578125" style="2"/>
  </cols>
  <sheetData>
    <row r="1" spans="1:13" ht="21" thickBot="1" x14ac:dyDescent="0.3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8"/>
      <c r="L1" s="1"/>
    </row>
    <row r="2" spans="1:13" ht="16.5" x14ac:dyDescent="0.2">
      <c r="A2" s="109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  <c r="L2" s="3"/>
    </row>
    <row r="3" spans="1:13" ht="16.5" x14ac:dyDescent="0.2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3"/>
    </row>
    <row r="4" spans="1:13" ht="12.75" customHeight="1" x14ac:dyDescent="0.2">
      <c r="A4" s="115" t="s">
        <v>90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  <c r="L4" s="4"/>
    </row>
    <row r="5" spans="1:13" ht="12.75" customHeight="1" x14ac:dyDescent="0.2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20"/>
      <c r="L5" s="4"/>
    </row>
    <row r="6" spans="1:13" ht="16.5" x14ac:dyDescent="0.2">
      <c r="A6" s="121" t="s">
        <v>1</v>
      </c>
      <c r="B6" s="122"/>
      <c r="C6" s="122"/>
      <c r="D6" s="122"/>
      <c r="E6" s="122"/>
      <c r="F6" s="122"/>
      <c r="G6" s="122"/>
      <c r="H6" s="122"/>
      <c r="I6" s="122"/>
      <c r="J6" s="122"/>
      <c r="K6" s="123"/>
      <c r="L6" s="5"/>
    </row>
    <row r="7" spans="1:13" ht="16.5" x14ac:dyDescent="0.2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3"/>
      <c r="L7" s="5"/>
    </row>
    <row r="8" spans="1:13" ht="16.5" x14ac:dyDescent="0.2">
      <c r="A8" s="121" t="s">
        <v>2</v>
      </c>
      <c r="B8" s="122"/>
      <c r="C8" s="122"/>
      <c r="D8" s="122"/>
      <c r="E8" s="122"/>
      <c r="F8" s="122"/>
      <c r="G8" s="122"/>
      <c r="H8" s="122"/>
      <c r="I8" s="122"/>
      <c r="J8" s="122"/>
      <c r="K8" s="123"/>
      <c r="L8" s="5"/>
    </row>
    <row r="9" spans="1:13" ht="16.5" x14ac:dyDescent="0.2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3"/>
      <c r="L9" s="5"/>
    </row>
    <row r="10" spans="1:13" ht="34.5" x14ac:dyDescent="0.35">
      <c r="A10" s="6"/>
      <c r="B10" s="7"/>
      <c r="C10" s="7"/>
      <c r="D10" s="8"/>
      <c r="E10" s="10" t="s">
        <v>3</v>
      </c>
      <c r="F10" s="10" t="s">
        <v>4</v>
      </c>
      <c r="G10" s="10" t="s">
        <v>87</v>
      </c>
      <c r="H10" s="10" t="s">
        <v>5</v>
      </c>
      <c r="I10" s="10" t="s">
        <v>88</v>
      </c>
      <c r="J10" s="9" t="s">
        <v>6</v>
      </c>
      <c r="K10" s="11" t="s">
        <v>89</v>
      </c>
      <c r="L10" s="12"/>
    </row>
    <row r="11" spans="1:13" ht="16.5" x14ac:dyDescent="0.25">
      <c r="A11" s="13"/>
      <c r="B11" s="14"/>
      <c r="C11" s="14"/>
      <c r="D11" s="14"/>
      <c r="E11" s="15"/>
      <c r="F11" s="15"/>
      <c r="G11" s="15"/>
      <c r="H11" s="15"/>
      <c r="I11" s="15"/>
      <c r="J11" s="86"/>
      <c r="K11" s="82"/>
    </row>
    <row r="12" spans="1:13" ht="16.5" x14ac:dyDescent="0.25">
      <c r="A12" s="13"/>
      <c r="B12" s="14"/>
      <c r="C12" s="14"/>
      <c r="D12" s="14"/>
      <c r="E12" s="16"/>
      <c r="F12" s="16"/>
      <c r="G12" s="16"/>
      <c r="H12" s="16"/>
      <c r="I12" s="16"/>
      <c r="J12" s="86"/>
      <c r="K12" s="82"/>
    </row>
    <row r="13" spans="1:13" ht="16.5" x14ac:dyDescent="0.25">
      <c r="A13" s="17" t="s">
        <v>7</v>
      </c>
      <c r="B13" s="18" t="s">
        <v>8</v>
      </c>
      <c r="C13" s="18"/>
      <c r="D13" s="18"/>
      <c r="E13" s="16"/>
      <c r="F13" s="16"/>
      <c r="G13" s="16"/>
      <c r="H13" s="16"/>
      <c r="I13" s="16"/>
      <c r="J13" s="86"/>
      <c r="K13" s="82"/>
    </row>
    <row r="14" spans="1:13" ht="16.5" x14ac:dyDescent="0.25">
      <c r="A14" s="17"/>
      <c r="B14" s="18"/>
      <c r="C14" s="18"/>
      <c r="D14" s="18"/>
      <c r="E14" s="19"/>
      <c r="F14" s="19"/>
      <c r="G14" s="19"/>
      <c r="H14" s="19"/>
      <c r="I14" s="19"/>
      <c r="J14" s="86"/>
      <c r="K14" s="82"/>
    </row>
    <row r="15" spans="1:13" ht="16.5" x14ac:dyDescent="0.25">
      <c r="A15" s="20"/>
      <c r="B15" s="21" t="s">
        <v>9</v>
      </c>
      <c r="C15" s="22" t="s">
        <v>10</v>
      </c>
      <c r="D15" s="18" t="s">
        <v>11</v>
      </c>
      <c r="E15" s="23">
        <v>1360443</v>
      </c>
      <c r="F15" s="23">
        <f>E15-1</f>
        <v>1360442</v>
      </c>
      <c r="G15" s="23">
        <v>1360443</v>
      </c>
      <c r="H15" s="23">
        <f>G15-1</f>
        <v>1360442</v>
      </c>
      <c r="I15" s="23">
        <f>G15</f>
        <v>1360443</v>
      </c>
      <c r="J15" s="23">
        <f>I15-1</f>
        <v>1360442</v>
      </c>
      <c r="K15" s="93">
        <f>G15</f>
        <v>1360443</v>
      </c>
      <c r="L15" s="24"/>
    </row>
    <row r="16" spans="1:13" ht="16.5" x14ac:dyDescent="0.25">
      <c r="A16" s="20"/>
      <c r="B16" s="21"/>
      <c r="C16" s="22" t="s">
        <v>12</v>
      </c>
      <c r="D16" s="18" t="s">
        <v>13</v>
      </c>
      <c r="E16" s="25">
        <v>242408</v>
      </c>
      <c r="F16" s="25">
        <v>350000</v>
      </c>
      <c r="G16" s="25">
        <v>632592</v>
      </c>
      <c r="H16" s="25">
        <v>350000</v>
      </c>
      <c r="I16" s="25">
        <v>350000</v>
      </c>
      <c r="J16" s="87">
        <v>350000</v>
      </c>
      <c r="K16" s="83">
        <v>350000</v>
      </c>
      <c r="L16" s="24"/>
      <c r="M16" s="26"/>
    </row>
    <row r="17" spans="1:16" ht="16.5" x14ac:dyDescent="0.25">
      <c r="A17" s="20"/>
      <c r="B17" s="21" t="s">
        <v>9</v>
      </c>
      <c r="C17" s="18" t="s">
        <v>14</v>
      </c>
      <c r="D17" s="18" t="s">
        <v>15</v>
      </c>
      <c r="E17" s="25">
        <v>322765</v>
      </c>
      <c r="F17" s="25">
        <v>595000</v>
      </c>
      <c r="G17" s="25">
        <v>595000</v>
      </c>
      <c r="H17" s="25">
        <v>250000</v>
      </c>
      <c r="I17" s="25">
        <v>250000</v>
      </c>
      <c r="J17" s="87">
        <v>250000</v>
      </c>
      <c r="K17" s="83">
        <v>250000</v>
      </c>
      <c r="L17" s="24"/>
    </row>
    <row r="18" spans="1:16" ht="16.5" x14ac:dyDescent="0.25">
      <c r="A18" s="20"/>
      <c r="B18" s="21"/>
      <c r="C18" s="18" t="s">
        <v>16</v>
      </c>
      <c r="D18" s="18" t="s">
        <v>17</v>
      </c>
      <c r="E18" s="25">
        <v>3650515</v>
      </c>
      <c r="F18" s="25">
        <v>2331383.9900000002</v>
      </c>
      <c r="G18" s="25">
        <v>2460209</v>
      </c>
      <c r="H18" s="25">
        <v>1482989.4100000001</v>
      </c>
      <c r="I18" s="25">
        <v>1735864.4100000001</v>
      </c>
      <c r="J18" s="87">
        <v>1482989.4100000001</v>
      </c>
      <c r="K18" s="83">
        <v>1720000</v>
      </c>
      <c r="L18" s="24"/>
    </row>
    <row r="19" spans="1:16" ht="16.5" x14ac:dyDescent="0.25">
      <c r="A19" s="20"/>
      <c r="B19" s="21"/>
      <c r="C19" s="18" t="s">
        <v>18</v>
      </c>
      <c r="D19" s="18" t="s">
        <v>19</v>
      </c>
      <c r="E19" s="25">
        <v>28909</v>
      </c>
      <c r="F19" s="25">
        <v>10422.216799999998</v>
      </c>
      <c r="G19" s="25">
        <v>10422.216799999998</v>
      </c>
      <c r="H19" s="25">
        <v>10422.216799999998</v>
      </c>
      <c r="I19" s="25">
        <v>10500</v>
      </c>
      <c r="J19" s="27">
        <v>10422.216799999998</v>
      </c>
      <c r="K19" s="84">
        <v>10500</v>
      </c>
      <c r="L19" s="24"/>
    </row>
    <row r="20" spans="1:16" ht="16.5" x14ac:dyDescent="0.25">
      <c r="A20" s="20"/>
      <c r="B20" s="21"/>
      <c r="C20" s="18" t="s">
        <v>20</v>
      </c>
      <c r="D20" s="18" t="s">
        <v>21</v>
      </c>
      <c r="E20" s="25">
        <v>152405</v>
      </c>
      <c r="F20" s="25">
        <v>121740.64</v>
      </c>
      <c r="G20" s="25">
        <v>121740.64</v>
      </c>
      <c r="H20" s="25">
        <v>121740.64</v>
      </c>
      <c r="I20" s="25">
        <v>121800</v>
      </c>
      <c r="J20" s="27">
        <v>121740.64</v>
      </c>
      <c r="K20" s="84">
        <v>121800</v>
      </c>
      <c r="L20" s="24"/>
    </row>
    <row r="21" spans="1:16" ht="16.5" x14ac:dyDescent="0.25">
      <c r="A21" s="20"/>
      <c r="B21" s="21" t="s">
        <v>9</v>
      </c>
      <c r="C21" s="18" t="s">
        <v>22</v>
      </c>
      <c r="D21" s="18" t="s">
        <v>23</v>
      </c>
      <c r="E21" s="25">
        <v>8758</v>
      </c>
      <c r="F21" s="25">
        <v>8000</v>
      </c>
      <c r="G21" s="25">
        <v>8000</v>
      </c>
      <c r="H21" s="25">
        <v>8000</v>
      </c>
      <c r="I21" s="25">
        <v>8000</v>
      </c>
      <c r="J21" s="87">
        <v>8000</v>
      </c>
      <c r="K21" s="83">
        <v>8000</v>
      </c>
      <c r="L21" s="28"/>
    </row>
    <row r="22" spans="1:16" ht="16.5" x14ac:dyDescent="0.25">
      <c r="A22" s="20"/>
      <c r="B22" s="21"/>
      <c r="C22" s="21"/>
      <c r="D22" s="21"/>
      <c r="E22" s="30"/>
      <c r="F22" s="30"/>
      <c r="G22" s="30"/>
      <c r="H22" s="30"/>
      <c r="I22" s="30"/>
      <c r="J22" s="87"/>
      <c r="K22" s="83"/>
      <c r="L22" s="24"/>
    </row>
    <row r="23" spans="1:16" ht="16.5" x14ac:dyDescent="0.25">
      <c r="A23" s="20"/>
      <c r="B23" s="105" t="s">
        <v>24</v>
      </c>
      <c r="C23" s="105"/>
      <c r="D23" s="105"/>
      <c r="E23" s="31">
        <f>SUM(E15:E22)</f>
        <v>5766203</v>
      </c>
      <c r="F23" s="31">
        <f t="shared" ref="F23:J23" si="0">SUM(F15:F22)</f>
        <v>4776988.8467999995</v>
      </c>
      <c r="G23" s="31">
        <f t="shared" si="0"/>
        <v>5188406.8567999993</v>
      </c>
      <c r="H23" s="31">
        <f t="shared" si="0"/>
        <v>3583594.2668000003</v>
      </c>
      <c r="I23" s="31">
        <v>3836607.41</v>
      </c>
      <c r="J23" s="31">
        <f t="shared" si="0"/>
        <v>3583594.2668000003</v>
      </c>
      <c r="K23" s="32">
        <v>3820743</v>
      </c>
      <c r="L23" s="24"/>
      <c r="M23" s="33"/>
    </row>
    <row r="24" spans="1:16" ht="16.5" x14ac:dyDescent="0.25">
      <c r="A24" s="20"/>
      <c r="B24" s="18"/>
      <c r="C24" s="18"/>
      <c r="D24" s="18"/>
      <c r="E24" s="30"/>
      <c r="F24" s="30"/>
      <c r="G24" s="30"/>
      <c r="H24" s="30"/>
      <c r="I24" s="30"/>
      <c r="J24" s="21"/>
      <c r="K24" s="85"/>
      <c r="L24" s="34"/>
    </row>
    <row r="25" spans="1:16" ht="16.5" x14ac:dyDescent="0.25">
      <c r="A25" s="20"/>
      <c r="B25" s="18"/>
      <c r="C25" s="18"/>
      <c r="D25" s="18"/>
      <c r="E25" s="30"/>
      <c r="F25" s="30"/>
      <c r="G25" s="30"/>
      <c r="H25" s="30"/>
      <c r="I25" s="30"/>
      <c r="J25" s="21"/>
      <c r="K25" s="85"/>
      <c r="L25" s="34"/>
    </row>
    <row r="26" spans="1:16" ht="16.5" x14ac:dyDescent="0.25">
      <c r="A26" s="17" t="s">
        <v>25</v>
      </c>
      <c r="B26" s="18" t="s">
        <v>26</v>
      </c>
      <c r="C26" s="18"/>
      <c r="D26" s="18"/>
      <c r="E26" s="30"/>
      <c r="F26" s="30"/>
      <c r="G26" s="30"/>
      <c r="H26" s="30"/>
      <c r="I26" s="30"/>
      <c r="J26" s="21"/>
      <c r="K26" s="85"/>
      <c r="L26" s="34"/>
      <c r="M26" s="35"/>
    </row>
    <row r="27" spans="1:16" ht="16.5" x14ac:dyDescent="0.25">
      <c r="A27" s="17"/>
      <c r="B27" s="18"/>
      <c r="C27" s="18"/>
      <c r="D27" s="18"/>
      <c r="E27" s="30"/>
      <c r="F27" s="30"/>
      <c r="G27" s="30"/>
      <c r="H27" s="30"/>
      <c r="I27" s="30"/>
      <c r="J27" s="21"/>
      <c r="K27" s="85"/>
      <c r="L27" s="34"/>
    </row>
    <row r="28" spans="1:16" ht="16.5" x14ac:dyDescent="0.25">
      <c r="A28" s="17"/>
      <c r="B28" s="18" t="s">
        <v>27</v>
      </c>
      <c r="C28" s="18" t="s">
        <v>28</v>
      </c>
      <c r="D28" s="18"/>
      <c r="E28" s="36"/>
      <c r="F28" s="37"/>
      <c r="G28" s="37"/>
      <c r="H28" s="37"/>
      <c r="I28" s="37"/>
      <c r="J28" s="21"/>
      <c r="K28" s="85"/>
      <c r="L28" s="34"/>
    </row>
    <row r="29" spans="1:16" ht="16.5" x14ac:dyDescent="0.25">
      <c r="A29" s="17"/>
      <c r="B29" s="18"/>
      <c r="C29" s="18" t="s">
        <v>10</v>
      </c>
      <c r="D29" s="18" t="s">
        <v>29</v>
      </c>
      <c r="E29" s="27">
        <v>16309.24</v>
      </c>
      <c r="F29" s="25">
        <v>40000</v>
      </c>
      <c r="G29" s="25">
        <v>40000</v>
      </c>
      <c r="H29" s="25">
        <v>50000</v>
      </c>
      <c r="I29" s="25">
        <v>50000</v>
      </c>
      <c r="J29" s="87">
        <v>50000</v>
      </c>
      <c r="K29" s="83">
        <v>50000</v>
      </c>
      <c r="L29" s="38"/>
    </row>
    <row r="30" spans="1:16" ht="16.5" x14ac:dyDescent="0.25">
      <c r="A30" s="20"/>
      <c r="B30" s="21" t="s">
        <v>9</v>
      </c>
      <c r="C30" s="22" t="s">
        <v>14</v>
      </c>
      <c r="D30" s="18" t="s">
        <v>30</v>
      </c>
      <c r="E30" s="27">
        <f>953629+274435+90641+106180</f>
        <v>1424885</v>
      </c>
      <c r="F30" s="25">
        <v>1495215</v>
      </c>
      <c r="G30" s="25">
        <v>1465215</v>
      </c>
      <c r="H30" s="25">
        <v>1538921</v>
      </c>
      <c r="I30" s="25">
        <v>1508921</v>
      </c>
      <c r="J30" s="87">
        <v>1540000</v>
      </c>
      <c r="K30" s="83">
        <v>1510000</v>
      </c>
      <c r="L30" s="28"/>
      <c r="M30" s="39"/>
    </row>
    <row r="31" spans="1:16" ht="16.5" x14ac:dyDescent="0.25">
      <c r="A31" s="20"/>
      <c r="B31" s="21" t="s">
        <v>9</v>
      </c>
      <c r="C31" s="18" t="s">
        <v>16</v>
      </c>
      <c r="D31" s="18" t="s">
        <v>31</v>
      </c>
      <c r="E31" s="27"/>
      <c r="F31" s="25"/>
      <c r="G31" s="25"/>
      <c r="H31" s="25"/>
      <c r="I31" s="25"/>
      <c r="J31" s="87"/>
      <c r="K31" s="83"/>
      <c r="L31" s="38"/>
      <c r="N31" s="2">
        <f>M31*0.22</f>
        <v>0</v>
      </c>
      <c r="O31" s="40">
        <f>N31+M31</f>
        <v>0</v>
      </c>
      <c r="P31" s="2" t="s">
        <v>32</v>
      </c>
    </row>
    <row r="32" spans="1:16" ht="16.5" x14ac:dyDescent="0.25">
      <c r="A32" s="20"/>
      <c r="B32" s="21"/>
      <c r="C32" s="21" t="s">
        <v>33</v>
      </c>
      <c r="D32" s="21" t="s">
        <v>91</v>
      </c>
      <c r="E32" s="27">
        <v>183765</v>
      </c>
      <c r="F32" s="25">
        <v>64000</v>
      </c>
      <c r="G32" s="25">
        <v>210000</v>
      </c>
      <c r="H32" s="25">
        <v>64000</v>
      </c>
      <c r="I32" s="25">
        <v>210000</v>
      </c>
      <c r="J32" s="87">
        <v>64000</v>
      </c>
      <c r="K32" s="83">
        <v>210000</v>
      </c>
      <c r="L32" s="24"/>
      <c r="N32" s="2">
        <f>M32*0.22</f>
        <v>0</v>
      </c>
      <c r="O32" s="40">
        <f>N32+M32</f>
        <v>0</v>
      </c>
      <c r="P32" s="2" t="s">
        <v>34</v>
      </c>
    </row>
    <row r="33" spans="1:159" ht="16.5" x14ac:dyDescent="0.25">
      <c r="A33" s="20"/>
      <c r="B33" s="21"/>
      <c r="C33" s="21" t="s">
        <v>35</v>
      </c>
      <c r="D33" s="21" t="s">
        <v>36</v>
      </c>
      <c r="E33" s="27">
        <v>96295.69</v>
      </c>
      <c r="F33" s="25">
        <v>88600</v>
      </c>
      <c r="G33" s="25">
        <v>88600</v>
      </c>
      <c r="H33" s="25">
        <v>88600</v>
      </c>
      <c r="I33" s="25">
        <v>88600</v>
      </c>
      <c r="J33" s="87">
        <v>88600</v>
      </c>
      <c r="K33" s="83">
        <v>88600</v>
      </c>
      <c r="L33" s="28"/>
      <c r="O33" s="2" t="s">
        <v>37</v>
      </c>
      <c r="P33" s="40">
        <f>20000</f>
        <v>20000</v>
      </c>
    </row>
    <row r="34" spans="1:159" ht="16.5" x14ac:dyDescent="0.25">
      <c r="A34" s="20"/>
      <c r="B34" s="21"/>
      <c r="C34" s="21" t="s">
        <v>38</v>
      </c>
      <c r="D34" s="21" t="s">
        <v>39</v>
      </c>
      <c r="E34" s="27">
        <v>170314</v>
      </c>
      <c r="F34" s="25">
        <v>333799.09999999998</v>
      </c>
      <c r="G34" s="25">
        <v>190798</v>
      </c>
      <c r="H34" s="25">
        <v>333799</v>
      </c>
      <c r="I34" s="25">
        <v>190798.28</v>
      </c>
      <c r="J34" s="87">
        <v>333799</v>
      </c>
      <c r="K34" s="83">
        <v>190798.28</v>
      </c>
      <c r="L34" s="28"/>
    </row>
    <row r="35" spans="1:159" ht="16.5" x14ac:dyDescent="0.25">
      <c r="A35" s="20"/>
      <c r="B35" s="21"/>
      <c r="C35" s="21"/>
      <c r="D35" s="41" t="s">
        <v>40</v>
      </c>
      <c r="E35" s="92">
        <f>10749+42460+3343+246</f>
        <v>56798</v>
      </c>
      <c r="F35" s="42">
        <v>80000</v>
      </c>
      <c r="G35" s="42">
        <v>70000</v>
      </c>
      <c r="H35" s="42">
        <v>80000</v>
      </c>
      <c r="I35" s="42">
        <v>70000</v>
      </c>
      <c r="J35" s="90">
        <v>80000</v>
      </c>
      <c r="K35" s="91">
        <v>70000</v>
      </c>
      <c r="L35" s="38"/>
    </row>
    <row r="36" spans="1:159" ht="16.5" x14ac:dyDescent="0.25">
      <c r="A36" s="20"/>
      <c r="B36" s="21"/>
      <c r="C36" s="21"/>
      <c r="D36" s="41" t="s">
        <v>41</v>
      </c>
      <c r="E36" s="92">
        <f>26491+16689</f>
        <v>43180</v>
      </c>
      <c r="F36" s="42">
        <v>50798</v>
      </c>
      <c r="G36" s="42">
        <v>50798</v>
      </c>
      <c r="H36" s="42">
        <v>50798</v>
      </c>
      <c r="I36" s="42">
        <v>50798.28</v>
      </c>
      <c r="J36" s="90">
        <v>50798</v>
      </c>
      <c r="K36" s="91">
        <v>50798.28</v>
      </c>
      <c r="L36" s="38"/>
    </row>
    <row r="37" spans="1:159" ht="16.5" x14ac:dyDescent="0.25">
      <c r="A37" s="20"/>
      <c r="B37" s="21"/>
      <c r="C37" s="18" t="s">
        <v>18</v>
      </c>
      <c r="D37" s="18" t="s">
        <v>42</v>
      </c>
      <c r="E37" s="27">
        <v>14721.66</v>
      </c>
      <c r="F37" s="25">
        <v>15000</v>
      </c>
      <c r="G37" s="25">
        <v>15000</v>
      </c>
      <c r="H37" s="25">
        <v>12000</v>
      </c>
      <c r="I37" s="25">
        <v>12000</v>
      </c>
      <c r="J37" s="87">
        <v>12000</v>
      </c>
      <c r="K37" s="83">
        <v>12000</v>
      </c>
      <c r="L37" s="38"/>
    </row>
    <row r="38" spans="1:159" ht="16.5" x14ac:dyDescent="0.25">
      <c r="A38" s="20"/>
      <c r="B38" s="21"/>
      <c r="C38" s="18" t="s">
        <v>20</v>
      </c>
      <c r="D38" s="18" t="s">
        <v>43</v>
      </c>
      <c r="E38" s="27">
        <v>26470</v>
      </c>
      <c r="F38" s="25">
        <v>30000</v>
      </c>
      <c r="G38" s="25">
        <v>30000</v>
      </c>
      <c r="H38" s="25">
        <v>30000</v>
      </c>
      <c r="I38" s="25">
        <v>30000</v>
      </c>
      <c r="J38" s="87">
        <v>30000</v>
      </c>
      <c r="K38" s="83">
        <v>30000</v>
      </c>
      <c r="L38" s="24"/>
    </row>
    <row r="39" spans="1:159" ht="16.5" x14ac:dyDescent="0.25">
      <c r="A39" s="17"/>
      <c r="B39" s="21"/>
      <c r="C39" s="21"/>
      <c r="D39" s="21"/>
      <c r="E39" s="36"/>
      <c r="F39" s="37"/>
      <c r="G39" s="37"/>
      <c r="H39" s="37"/>
      <c r="I39" s="37"/>
      <c r="J39" s="87"/>
      <c r="K39" s="83"/>
      <c r="L39" s="38"/>
    </row>
    <row r="40" spans="1:159" ht="16.5" x14ac:dyDescent="0.25">
      <c r="A40" s="20"/>
      <c r="B40" s="18" t="s">
        <v>44</v>
      </c>
      <c r="C40" s="18"/>
      <c r="D40" s="18"/>
      <c r="E40" s="44">
        <f>E29+E30+E32+E33+E34+E37+E38</f>
        <v>1932760.5899999999</v>
      </c>
      <c r="F40" s="44">
        <f t="shared" ref="F40:J40" si="1">F29+F30+F32+F33+F34+F37+F38</f>
        <v>2066614.1</v>
      </c>
      <c r="G40" s="44">
        <f>G29+G30+G32+G33+G34+G37+G38</f>
        <v>2039613</v>
      </c>
      <c r="H40" s="44">
        <f t="shared" si="1"/>
        <v>2117320</v>
      </c>
      <c r="I40" s="31">
        <v>2090319.28</v>
      </c>
      <c r="J40" s="44">
        <f t="shared" si="1"/>
        <v>2118399</v>
      </c>
      <c r="K40" s="89">
        <v>2091398.28</v>
      </c>
      <c r="L40" s="28"/>
    </row>
    <row r="41" spans="1:159" ht="16.5" x14ac:dyDescent="0.25">
      <c r="A41" s="20"/>
      <c r="B41" s="18"/>
      <c r="C41" s="18"/>
      <c r="D41" s="18"/>
      <c r="E41" s="44"/>
      <c r="F41" s="45"/>
      <c r="G41" s="45"/>
      <c r="H41" s="45"/>
      <c r="I41" s="45"/>
      <c r="J41" s="21"/>
      <c r="K41" s="85"/>
      <c r="L41" s="34"/>
    </row>
    <row r="42" spans="1:159" ht="16.5" hidden="1" x14ac:dyDescent="0.25">
      <c r="A42" s="20"/>
      <c r="B42" s="100" t="s">
        <v>45</v>
      </c>
      <c r="C42" s="101"/>
      <c r="D42" s="101"/>
      <c r="E42" s="46"/>
      <c r="F42" s="45"/>
      <c r="G42" s="45"/>
      <c r="H42" s="45"/>
      <c r="I42" s="45"/>
      <c r="J42" s="21"/>
      <c r="K42" s="85"/>
      <c r="L42" s="34"/>
    </row>
    <row r="43" spans="1:159" ht="16.5" hidden="1" x14ac:dyDescent="0.25">
      <c r="A43" s="20"/>
      <c r="B43" s="21"/>
      <c r="C43" s="21"/>
      <c r="D43" s="21"/>
      <c r="E43" s="29"/>
      <c r="F43" s="30"/>
      <c r="G43" s="30"/>
      <c r="H43" s="30"/>
      <c r="I43" s="30"/>
      <c r="J43" s="21"/>
      <c r="K43" s="85"/>
      <c r="L43" s="34"/>
    </row>
    <row r="44" spans="1:159" ht="16.5" hidden="1" x14ac:dyDescent="0.25">
      <c r="A44" s="20"/>
      <c r="B44" s="100" t="s">
        <v>46</v>
      </c>
      <c r="C44" s="101"/>
      <c r="D44" s="101"/>
      <c r="E44" s="44"/>
      <c r="F44" s="45"/>
      <c r="G44" s="45"/>
      <c r="H44" s="45"/>
      <c r="I44" s="45"/>
      <c r="J44" s="21"/>
      <c r="K44" s="85"/>
      <c r="L44" s="34"/>
    </row>
    <row r="45" spans="1:159" ht="16.5" hidden="1" x14ac:dyDescent="0.25">
      <c r="A45" s="20"/>
      <c r="B45" s="94"/>
      <c r="C45" s="95"/>
      <c r="D45" s="95"/>
      <c r="E45" s="44"/>
      <c r="F45" s="45"/>
      <c r="G45" s="45"/>
      <c r="H45" s="45"/>
      <c r="I45" s="45"/>
      <c r="J45" s="21"/>
      <c r="K45" s="85"/>
      <c r="L45" s="34"/>
    </row>
    <row r="46" spans="1:159" ht="16.5" x14ac:dyDescent="0.25">
      <c r="A46" s="17"/>
      <c r="B46" s="18" t="s">
        <v>47</v>
      </c>
      <c r="C46" s="18"/>
      <c r="D46" s="18"/>
      <c r="E46" s="47"/>
      <c r="F46" s="48"/>
      <c r="G46" s="48"/>
      <c r="H46" s="48"/>
      <c r="I46" s="48"/>
      <c r="J46" s="21"/>
      <c r="K46" s="85"/>
      <c r="L46" s="34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</row>
    <row r="47" spans="1:159" ht="16.5" x14ac:dyDescent="0.25">
      <c r="A47" s="17"/>
      <c r="B47" s="18"/>
      <c r="C47" s="18"/>
      <c r="D47" s="18"/>
      <c r="E47" s="47"/>
      <c r="F47" s="48"/>
      <c r="G47" s="48"/>
      <c r="H47" s="48"/>
      <c r="I47" s="48"/>
      <c r="J47" s="21"/>
      <c r="K47" s="85"/>
      <c r="L47" s="34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</row>
    <row r="48" spans="1:159" ht="16.5" x14ac:dyDescent="0.25">
      <c r="A48" s="17"/>
      <c r="B48" s="18" t="s">
        <v>48</v>
      </c>
      <c r="C48" s="18"/>
      <c r="D48" s="18"/>
      <c r="E48" s="47"/>
      <c r="F48" s="48"/>
      <c r="G48" s="48"/>
      <c r="H48" s="48"/>
      <c r="I48" s="48"/>
      <c r="J48" s="21"/>
      <c r="K48" s="85"/>
      <c r="L48" s="34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</row>
    <row r="49" spans="1:159" ht="16.5" x14ac:dyDescent="0.25">
      <c r="A49" s="20"/>
      <c r="B49" s="21" t="s">
        <v>9</v>
      </c>
      <c r="C49" s="22" t="s">
        <v>10</v>
      </c>
      <c r="D49" s="18" t="s">
        <v>49</v>
      </c>
      <c r="E49" s="27">
        <v>60928.59</v>
      </c>
      <c r="F49" s="25">
        <v>54330</v>
      </c>
      <c r="G49" s="25">
        <v>60000</v>
      </c>
      <c r="H49" s="25">
        <v>54330</v>
      </c>
      <c r="I49" s="25">
        <v>60000</v>
      </c>
      <c r="J49" s="87">
        <v>54330</v>
      </c>
      <c r="K49" s="83">
        <v>60000</v>
      </c>
      <c r="L49" s="28"/>
      <c r="N49" s="50"/>
      <c r="O49" s="50"/>
      <c r="P49" s="49"/>
      <c r="Q49" s="50"/>
      <c r="R49" s="50"/>
      <c r="S49" s="50"/>
      <c r="T49" s="49"/>
      <c r="U49" s="50"/>
      <c r="V49" s="50"/>
      <c r="W49" s="50"/>
      <c r="X49" s="49"/>
      <c r="Y49" s="50"/>
      <c r="Z49" s="50"/>
      <c r="AA49" s="50"/>
      <c r="AB49" s="49"/>
      <c r="AC49" s="50"/>
      <c r="AD49" s="50"/>
      <c r="AE49" s="50"/>
      <c r="AF49" s="49"/>
      <c r="AG49" s="50"/>
      <c r="AH49" s="50"/>
      <c r="AI49" s="50"/>
      <c r="AJ49" s="49"/>
      <c r="AK49" s="50"/>
      <c r="AL49" s="50"/>
      <c r="AM49" s="50"/>
      <c r="AN49" s="49"/>
      <c r="AO49" s="50"/>
      <c r="AP49" s="50"/>
      <c r="AQ49" s="50"/>
      <c r="AR49" s="49"/>
      <c r="AS49" s="50"/>
      <c r="AT49" s="50"/>
      <c r="AU49" s="50"/>
      <c r="AV49" s="49"/>
      <c r="AW49" s="50"/>
      <c r="AX49" s="50"/>
      <c r="AY49" s="50"/>
      <c r="AZ49" s="49"/>
      <c r="BA49" s="50"/>
      <c r="BB49" s="50"/>
      <c r="BC49" s="50"/>
      <c r="BD49" s="49"/>
      <c r="BE49" s="50"/>
      <c r="BF49" s="50"/>
      <c r="BG49" s="50"/>
      <c r="BH49" s="49"/>
      <c r="BI49" s="50"/>
      <c r="BJ49" s="50"/>
      <c r="BK49" s="50"/>
      <c r="BL49" s="49"/>
      <c r="BM49" s="50"/>
      <c r="BN49" s="50"/>
      <c r="BO49" s="50"/>
      <c r="BP49" s="49"/>
      <c r="BQ49" s="50"/>
      <c r="BR49" s="50"/>
      <c r="BS49" s="50"/>
      <c r="BT49" s="49"/>
      <c r="BU49" s="50"/>
      <c r="BV49" s="50"/>
      <c r="BW49" s="50"/>
      <c r="BX49" s="49"/>
      <c r="BY49" s="50"/>
      <c r="BZ49" s="50"/>
      <c r="CA49" s="50"/>
      <c r="CB49" s="49"/>
      <c r="CC49" s="50"/>
      <c r="CD49" s="50"/>
      <c r="CE49" s="50"/>
      <c r="CF49" s="49"/>
      <c r="CG49" s="50"/>
      <c r="CH49" s="50"/>
      <c r="CI49" s="50"/>
      <c r="CJ49" s="49"/>
      <c r="CK49" s="50"/>
      <c r="CL49" s="50"/>
      <c r="CM49" s="50"/>
      <c r="CN49" s="49"/>
      <c r="CO49" s="50"/>
      <c r="CP49" s="50"/>
      <c r="CQ49" s="50"/>
      <c r="CR49" s="49"/>
      <c r="CS49" s="50"/>
      <c r="CT49" s="50"/>
      <c r="CU49" s="50"/>
      <c r="CV49" s="49"/>
      <c r="CW49" s="50"/>
      <c r="CX49" s="50"/>
      <c r="CY49" s="50"/>
      <c r="CZ49" s="49"/>
      <c r="DA49" s="50"/>
      <c r="DB49" s="50"/>
      <c r="DC49" s="50"/>
      <c r="DD49" s="49"/>
      <c r="DE49" s="50"/>
      <c r="DF49" s="50"/>
      <c r="DG49" s="50"/>
      <c r="DH49" s="49"/>
      <c r="DI49" s="50"/>
      <c r="DJ49" s="50"/>
      <c r="DK49" s="50"/>
      <c r="DL49" s="49"/>
      <c r="DM49" s="50"/>
      <c r="DN49" s="50"/>
      <c r="DO49" s="50"/>
      <c r="DP49" s="49"/>
      <c r="DQ49" s="50"/>
      <c r="DR49" s="50"/>
      <c r="DS49" s="50"/>
      <c r="DT49" s="49"/>
      <c r="DU49" s="50"/>
      <c r="DV49" s="50"/>
      <c r="DW49" s="50"/>
      <c r="DX49" s="49"/>
      <c r="DY49" s="50"/>
      <c r="DZ49" s="50"/>
      <c r="EA49" s="50"/>
      <c r="EB49" s="49"/>
      <c r="EC49" s="50"/>
      <c r="ED49" s="50"/>
      <c r="EE49" s="50"/>
      <c r="EF49" s="49"/>
      <c r="EG49" s="50"/>
      <c r="EH49" s="50"/>
      <c r="EI49" s="50"/>
      <c r="EJ49" s="49"/>
      <c r="EK49" s="50"/>
      <c r="EL49" s="50"/>
      <c r="EM49" s="50"/>
      <c r="EN49" s="49"/>
      <c r="EO49" s="50"/>
      <c r="EP49" s="50"/>
      <c r="EQ49" s="50"/>
      <c r="ER49" s="49"/>
      <c r="ES49" s="50"/>
      <c r="ET49" s="50"/>
      <c r="EU49" s="50"/>
      <c r="EV49" s="49"/>
      <c r="EW49" s="50"/>
      <c r="EX49" s="50"/>
      <c r="EY49" s="50"/>
      <c r="EZ49" s="49"/>
      <c r="FA49" s="50"/>
      <c r="FB49" s="50"/>
      <c r="FC49" s="50"/>
    </row>
    <row r="50" spans="1:159" ht="16.5" x14ac:dyDescent="0.25">
      <c r="A50" s="20"/>
      <c r="B50" s="21" t="s">
        <v>9</v>
      </c>
      <c r="C50" s="18" t="s">
        <v>14</v>
      </c>
      <c r="D50" s="18" t="s">
        <v>50</v>
      </c>
      <c r="E50" s="27">
        <v>76480.990000000005</v>
      </c>
      <c r="F50" s="25">
        <v>85000</v>
      </c>
      <c r="G50" s="25">
        <v>85000</v>
      </c>
      <c r="H50" s="25">
        <v>85000</v>
      </c>
      <c r="I50" s="25">
        <v>85000</v>
      </c>
      <c r="J50" s="87">
        <v>85000</v>
      </c>
      <c r="K50" s="83">
        <v>85000</v>
      </c>
      <c r="L50" s="24"/>
      <c r="N50" s="50"/>
      <c r="O50" s="50"/>
      <c r="P50" s="49"/>
      <c r="Q50" s="50"/>
      <c r="R50" s="50"/>
      <c r="S50" s="50"/>
      <c r="T50" s="49"/>
      <c r="U50" s="50"/>
      <c r="V50" s="50"/>
      <c r="W50" s="50"/>
      <c r="X50" s="49"/>
      <c r="Y50" s="50"/>
      <c r="Z50" s="50"/>
      <c r="AA50" s="50"/>
      <c r="AB50" s="49"/>
      <c r="AC50" s="50"/>
      <c r="AD50" s="50"/>
      <c r="AE50" s="50"/>
      <c r="AF50" s="49"/>
      <c r="AG50" s="50"/>
      <c r="AH50" s="50"/>
      <c r="AI50" s="50"/>
      <c r="AJ50" s="49"/>
      <c r="AK50" s="50"/>
      <c r="AL50" s="50"/>
      <c r="AM50" s="50"/>
      <c r="AN50" s="49"/>
      <c r="AO50" s="50"/>
      <c r="AP50" s="50"/>
      <c r="AQ50" s="50"/>
      <c r="AR50" s="49"/>
      <c r="AS50" s="50"/>
      <c r="AT50" s="50"/>
      <c r="AU50" s="50"/>
      <c r="AV50" s="49"/>
      <c r="AW50" s="50"/>
      <c r="AX50" s="50"/>
      <c r="AY50" s="50"/>
      <c r="AZ50" s="49"/>
      <c r="BA50" s="50"/>
      <c r="BB50" s="50"/>
      <c r="BC50" s="50"/>
      <c r="BD50" s="49"/>
      <c r="BE50" s="50"/>
      <c r="BF50" s="50"/>
      <c r="BG50" s="50"/>
      <c r="BH50" s="49"/>
      <c r="BI50" s="50"/>
      <c r="BJ50" s="50"/>
      <c r="BK50" s="50"/>
      <c r="BL50" s="49"/>
      <c r="BM50" s="50"/>
      <c r="BN50" s="50"/>
      <c r="BO50" s="50"/>
      <c r="BP50" s="49"/>
      <c r="BQ50" s="50"/>
      <c r="BR50" s="50"/>
      <c r="BS50" s="50"/>
      <c r="BT50" s="49"/>
      <c r="BU50" s="50"/>
      <c r="BV50" s="50"/>
      <c r="BW50" s="50"/>
      <c r="BX50" s="49"/>
      <c r="BY50" s="50"/>
      <c r="BZ50" s="50"/>
      <c r="CA50" s="50"/>
      <c r="CB50" s="49"/>
      <c r="CC50" s="50"/>
      <c r="CD50" s="50"/>
      <c r="CE50" s="50"/>
      <c r="CF50" s="49"/>
      <c r="CG50" s="50"/>
      <c r="CH50" s="50"/>
      <c r="CI50" s="50"/>
      <c r="CJ50" s="49"/>
      <c r="CK50" s="50"/>
      <c r="CL50" s="50"/>
      <c r="CM50" s="50"/>
      <c r="CN50" s="49"/>
      <c r="CO50" s="50"/>
      <c r="CP50" s="50"/>
      <c r="CQ50" s="50"/>
      <c r="CR50" s="49"/>
      <c r="CS50" s="50"/>
      <c r="CT50" s="50"/>
      <c r="CU50" s="50"/>
      <c r="CV50" s="49"/>
      <c r="CW50" s="50"/>
      <c r="CX50" s="50"/>
      <c r="CY50" s="50"/>
      <c r="CZ50" s="49"/>
      <c r="DA50" s="50"/>
      <c r="DB50" s="50"/>
      <c r="DC50" s="50"/>
      <c r="DD50" s="49"/>
      <c r="DE50" s="50"/>
      <c r="DF50" s="50"/>
      <c r="DG50" s="50"/>
      <c r="DH50" s="49"/>
      <c r="DI50" s="50"/>
      <c r="DJ50" s="50"/>
      <c r="DK50" s="50"/>
      <c r="DL50" s="49"/>
      <c r="DM50" s="50"/>
      <c r="DN50" s="50"/>
      <c r="DO50" s="50"/>
      <c r="DP50" s="49"/>
      <c r="DQ50" s="50"/>
      <c r="DR50" s="50"/>
      <c r="DS50" s="50"/>
      <c r="DT50" s="49"/>
      <c r="DU50" s="50"/>
      <c r="DV50" s="50"/>
      <c r="DW50" s="50"/>
      <c r="DX50" s="49"/>
      <c r="DY50" s="50"/>
      <c r="DZ50" s="50"/>
      <c r="EA50" s="50"/>
      <c r="EB50" s="49"/>
      <c r="EC50" s="50"/>
      <c r="ED50" s="50"/>
      <c r="EE50" s="50"/>
      <c r="EF50" s="49"/>
      <c r="EG50" s="50"/>
      <c r="EH50" s="50"/>
      <c r="EI50" s="50"/>
      <c r="EJ50" s="49"/>
      <c r="EK50" s="50"/>
      <c r="EL50" s="50"/>
      <c r="EM50" s="50"/>
      <c r="EN50" s="49"/>
      <c r="EO50" s="50"/>
      <c r="EP50" s="50"/>
      <c r="EQ50" s="50"/>
      <c r="ER50" s="49"/>
      <c r="ES50" s="50"/>
      <c r="ET50" s="50"/>
      <c r="EU50" s="50"/>
      <c r="EV50" s="49"/>
      <c r="EW50" s="50"/>
      <c r="EX50" s="50"/>
      <c r="EY50" s="50"/>
      <c r="EZ50" s="49"/>
      <c r="FA50" s="50"/>
      <c r="FB50" s="50"/>
      <c r="FC50" s="50"/>
    </row>
    <row r="51" spans="1:159" ht="16.5" x14ac:dyDescent="0.25">
      <c r="A51" s="17"/>
      <c r="B51" s="18"/>
      <c r="C51" s="18" t="s">
        <v>51</v>
      </c>
      <c r="D51" s="18" t="s">
        <v>52</v>
      </c>
      <c r="E51" s="27">
        <v>57826.31</v>
      </c>
      <c r="F51" s="25">
        <v>38261.9084</v>
      </c>
      <c r="G51" s="25">
        <v>38261.9084</v>
      </c>
      <c r="H51" s="25">
        <v>38262</v>
      </c>
      <c r="I51" s="25">
        <v>38262</v>
      </c>
      <c r="J51" s="87">
        <v>38261.9084</v>
      </c>
      <c r="K51" s="83">
        <v>38261.9084</v>
      </c>
      <c r="L51" s="28"/>
      <c r="N51" s="50"/>
      <c r="O51" s="50"/>
      <c r="P51" s="49"/>
      <c r="Q51" s="50"/>
      <c r="R51" s="50"/>
      <c r="S51" s="50"/>
      <c r="T51" s="49"/>
      <c r="U51" s="50"/>
      <c r="V51" s="50"/>
      <c r="W51" s="50"/>
      <c r="X51" s="49"/>
      <c r="Y51" s="50"/>
      <c r="Z51" s="50"/>
      <c r="AA51" s="50"/>
      <c r="AB51" s="49"/>
      <c r="AC51" s="50"/>
      <c r="AD51" s="50"/>
      <c r="AE51" s="50"/>
      <c r="AF51" s="49"/>
      <c r="AG51" s="50"/>
      <c r="AH51" s="50"/>
      <c r="AI51" s="50"/>
      <c r="AJ51" s="49"/>
      <c r="AK51" s="50"/>
      <c r="AL51" s="50"/>
      <c r="AM51" s="50"/>
      <c r="AN51" s="49"/>
      <c r="AO51" s="50"/>
      <c r="AP51" s="50"/>
      <c r="AQ51" s="50"/>
      <c r="AR51" s="49"/>
      <c r="AS51" s="50"/>
      <c r="AT51" s="50"/>
      <c r="AU51" s="50"/>
      <c r="AV51" s="49"/>
      <c r="AW51" s="50"/>
      <c r="AX51" s="50"/>
      <c r="AY51" s="50"/>
      <c r="AZ51" s="49"/>
      <c r="BA51" s="50"/>
      <c r="BB51" s="50"/>
      <c r="BC51" s="50"/>
      <c r="BD51" s="49"/>
      <c r="BE51" s="50"/>
      <c r="BF51" s="50"/>
      <c r="BG51" s="50"/>
      <c r="BH51" s="49"/>
      <c r="BI51" s="50"/>
      <c r="BJ51" s="50"/>
      <c r="BK51" s="50"/>
      <c r="BL51" s="49"/>
      <c r="BM51" s="50"/>
      <c r="BN51" s="50"/>
      <c r="BO51" s="50"/>
      <c r="BP51" s="49"/>
      <c r="BQ51" s="50"/>
      <c r="BR51" s="50"/>
      <c r="BS51" s="50"/>
      <c r="BT51" s="49"/>
      <c r="BU51" s="50"/>
      <c r="BV51" s="50"/>
      <c r="BW51" s="50"/>
      <c r="BX51" s="49"/>
      <c r="BY51" s="50"/>
      <c r="BZ51" s="50"/>
      <c r="CA51" s="50"/>
      <c r="CB51" s="49"/>
      <c r="CC51" s="50"/>
      <c r="CD51" s="50"/>
      <c r="CE51" s="50"/>
      <c r="CF51" s="49"/>
      <c r="CG51" s="50"/>
      <c r="CH51" s="50"/>
      <c r="CI51" s="50"/>
      <c r="CJ51" s="49"/>
      <c r="CK51" s="50"/>
      <c r="CL51" s="50"/>
      <c r="CM51" s="50"/>
      <c r="CN51" s="49"/>
      <c r="CO51" s="50"/>
      <c r="CP51" s="50"/>
      <c r="CQ51" s="50"/>
      <c r="CR51" s="49"/>
      <c r="CS51" s="50"/>
      <c r="CT51" s="50"/>
      <c r="CU51" s="50"/>
      <c r="CV51" s="49"/>
      <c r="CW51" s="50"/>
      <c r="CX51" s="50"/>
      <c r="CY51" s="50"/>
      <c r="CZ51" s="49"/>
      <c r="DA51" s="50"/>
      <c r="DB51" s="50"/>
      <c r="DC51" s="50"/>
      <c r="DD51" s="49"/>
      <c r="DE51" s="50"/>
      <c r="DF51" s="50"/>
      <c r="DG51" s="50"/>
      <c r="DH51" s="49"/>
      <c r="DI51" s="50"/>
      <c r="DJ51" s="50"/>
      <c r="DK51" s="50"/>
      <c r="DL51" s="49"/>
      <c r="DM51" s="50"/>
      <c r="DN51" s="50"/>
      <c r="DO51" s="50"/>
      <c r="DP51" s="49"/>
      <c r="DQ51" s="50"/>
      <c r="DR51" s="50"/>
      <c r="DS51" s="50"/>
      <c r="DT51" s="49"/>
      <c r="DU51" s="50"/>
      <c r="DV51" s="50"/>
      <c r="DW51" s="50"/>
      <c r="DX51" s="49"/>
      <c r="DY51" s="50"/>
      <c r="DZ51" s="50"/>
      <c r="EA51" s="50"/>
      <c r="EB51" s="49"/>
      <c r="EC51" s="50"/>
      <c r="ED51" s="50"/>
      <c r="EE51" s="50"/>
      <c r="EF51" s="49"/>
      <c r="EG51" s="50"/>
      <c r="EH51" s="50"/>
      <c r="EI51" s="50"/>
      <c r="EJ51" s="49"/>
      <c r="EK51" s="50"/>
      <c r="EL51" s="50"/>
      <c r="EM51" s="50"/>
      <c r="EN51" s="49"/>
      <c r="EO51" s="50"/>
      <c r="EP51" s="50"/>
      <c r="EQ51" s="50"/>
      <c r="ER51" s="49"/>
      <c r="ES51" s="50"/>
      <c r="ET51" s="50"/>
      <c r="EU51" s="50"/>
      <c r="EV51" s="49"/>
      <c r="EW51" s="50"/>
      <c r="EX51" s="50"/>
      <c r="EY51" s="50"/>
      <c r="EZ51" s="49"/>
      <c r="FA51" s="50"/>
      <c r="FB51" s="50"/>
      <c r="FC51" s="50"/>
    </row>
    <row r="52" spans="1:159" ht="16.5" x14ac:dyDescent="0.25">
      <c r="A52" s="17"/>
      <c r="B52" s="18"/>
      <c r="C52" s="18" t="s">
        <v>18</v>
      </c>
      <c r="D52" s="18" t="s">
        <v>53</v>
      </c>
      <c r="E52" s="27">
        <v>15453.28</v>
      </c>
      <c r="F52" s="25"/>
      <c r="G52" s="25"/>
      <c r="H52" s="25"/>
      <c r="I52" s="25"/>
      <c r="J52" s="87"/>
      <c r="K52" s="83"/>
      <c r="L52" s="28"/>
      <c r="N52" s="50"/>
      <c r="O52" s="50"/>
      <c r="P52" s="49"/>
      <c r="Q52" s="50"/>
      <c r="R52" s="50"/>
      <c r="S52" s="50"/>
      <c r="T52" s="49"/>
      <c r="U52" s="50"/>
      <c r="V52" s="50"/>
      <c r="W52" s="50"/>
      <c r="X52" s="49"/>
      <c r="Y52" s="50"/>
      <c r="Z52" s="50"/>
      <c r="AA52" s="50"/>
      <c r="AB52" s="49"/>
      <c r="AC52" s="50"/>
      <c r="AD52" s="50"/>
      <c r="AE52" s="50"/>
      <c r="AF52" s="49"/>
      <c r="AG52" s="50"/>
      <c r="AH52" s="50"/>
      <c r="AI52" s="50"/>
      <c r="AJ52" s="49"/>
      <c r="AK52" s="50"/>
      <c r="AL52" s="50"/>
      <c r="AM52" s="50"/>
      <c r="AN52" s="49"/>
      <c r="AO52" s="50"/>
      <c r="AP52" s="50"/>
      <c r="AQ52" s="50"/>
      <c r="AR52" s="49"/>
      <c r="AS52" s="50"/>
      <c r="AT52" s="50"/>
      <c r="AU52" s="50"/>
      <c r="AV52" s="49"/>
      <c r="AW52" s="50"/>
      <c r="AX52" s="50"/>
      <c r="AY52" s="50"/>
      <c r="AZ52" s="49"/>
      <c r="BA52" s="50"/>
      <c r="BB52" s="50"/>
      <c r="BC52" s="50"/>
      <c r="BD52" s="49"/>
      <c r="BE52" s="50"/>
      <c r="BF52" s="50"/>
      <c r="BG52" s="50"/>
      <c r="BH52" s="49"/>
      <c r="BI52" s="50"/>
      <c r="BJ52" s="50"/>
      <c r="BK52" s="50"/>
      <c r="BL52" s="49"/>
      <c r="BM52" s="50"/>
      <c r="BN52" s="50"/>
      <c r="BO52" s="50"/>
      <c r="BP52" s="49"/>
      <c r="BQ52" s="50"/>
      <c r="BR52" s="50"/>
      <c r="BS52" s="50"/>
      <c r="BT52" s="49"/>
      <c r="BU52" s="50"/>
      <c r="BV52" s="50"/>
      <c r="BW52" s="50"/>
      <c r="BX52" s="49"/>
      <c r="BY52" s="50"/>
      <c r="BZ52" s="50"/>
      <c r="CA52" s="50"/>
      <c r="CB52" s="49"/>
      <c r="CC52" s="50"/>
      <c r="CD52" s="50"/>
      <c r="CE52" s="50"/>
      <c r="CF52" s="49"/>
      <c r="CG52" s="50"/>
      <c r="CH52" s="50"/>
      <c r="CI52" s="50"/>
      <c r="CJ52" s="49"/>
      <c r="CK52" s="50"/>
      <c r="CL52" s="50"/>
      <c r="CM52" s="50"/>
      <c r="CN52" s="49"/>
      <c r="CO52" s="50"/>
      <c r="CP52" s="50"/>
      <c r="CQ52" s="50"/>
      <c r="CR52" s="49"/>
      <c r="CS52" s="50"/>
      <c r="CT52" s="50"/>
      <c r="CU52" s="50"/>
      <c r="CV52" s="49"/>
      <c r="CW52" s="50"/>
      <c r="CX52" s="50"/>
      <c r="CY52" s="50"/>
      <c r="CZ52" s="49"/>
      <c r="DA52" s="50"/>
      <c r="DB52" s="50"/>
      <c r="DC52" s="50"/>
      <c r="DD52" s="49"/>
      <c r="DE52" s="50"/>
      <c r="DF52" s="50"/>
      <c r="DG52" s="50"/>
      <c r="DH52" s="49"/>
      <c r="DI52" s="50"/>
      <c r="DJ52" s="50"/>
      <c r="DK52" s="50"/>
      <c r="DL52" s="49"/>
      <c r="DM52" s="50"/>
      <c r="DN52" s="50"/>
      <c r="DO52" s="50"/>
      <c r="DP52" s="49"/>
      <c r="DQ52" s="50"/>
      <c r="DR52" s="50"/>
      <c r="DS52" s="50"/>
      <c r="DT52" s="49"/>
      <c r="DU52" s="50"/>
      <c r="DV52" s="50"/>
      <c r="DW52" s="50"/>
      <c r="DX52" s="49"/>
      <c r="DY52" s="50"/>
      <c r="DZ52" s="50"/>
      <c r="EA52" s="50"/>
      <c r="EB52" s="49"/>
      <c r="EC52" s="50"/>
      <c r="ED52" s="50"/>
      <c r="EE52" s="50"/>
      <c r="EF52" s="49"/>
      <c r="EG52" s="50"/>
      <c r="EH52" s="50"/>
      <c r="EI52" s="50"/>
      <c r="EJ52" s="49"/>
      <c r="EK52" s="50"/>
      <c r="EL52" s="50"/>
      <c r="EM52" s="50"/>
      <c r="EN52" s="49"/>
      <c r="EO52" s="50"/>
      <c r="EP52" s="50"/>
      <c r="EQ52" s="50"/>
      <c r="ER52" s="49"/>
      <c r="ES52" s="50"/>
      <c r="ET52" s="50"/>
      <c r="EU52" s="50"/>
      <c r="EV52" s="49"/>
      <c r="EW52" s="50"/>
      <c r="EX52" s="50"/>
      <c r="EY52" s="50"/>
      <c r="EZ52" s="49"/>
      <c r="FA52" s="50"/>
      <c r="FB52" s="50"/>
      <c r="FC52" s="50"/>
    </row>
    <row r="53" spans="1:159" ht="16.5" x14ac:dyDescent="0.25">
      <c r="A53" s="17"/>
      <c r="B53" s="18"/>
      <c r="C53" s="18" t="s">
        <v>20</v>
      </c>
      <c r="D53" s="18" t="s">
        <v>54</v>
      </c>
      <c r="E53" s="27"/>
      <c r="F53" s="25"/>
      <c r="G53" s="25"/>
      <c r="H53" s="25"/>
      <c r="I53" s="25"/>
      <c r="J53" s="87"/>
      <c r="K53" s="83"/>
      <c r="L53" s="24"/>
      <c r="N53" s="50"/>
      <c r="O53" s="50"/>
      <c r="P53" s="49"/>
      <c r="Q53" s="50"/>
      <c r="R53" s="50"/>
      <c r="S53" s="50"/>
      <c r="T53" s="49"/>
      <c r="U53" s="50"/>
      <c r="V53" s="50"/>
      <c r="W53" s="50"/>
      <c r="X53" s="49"/>
      <c r="Y53" s="50"/>
      <c r="Z53" s="50"/>
      <c r="AA53" s="50"/>
      <c r="AB53" s="49"/>
      <c r="AC53" s="50"/>
      <c r="AD53" s="50"/>
      <c r="AE53" s="50"/>
      <c r="AF53" s="49"/>
      <c r="AG53" s="50"/>
      <c r="AH53" s="50"/>
      <c r="AI53" s="50"/>
      <c r="AJ53" s="49"/>
      <c r="AK53" s="50"/>
      <c r="AL53" s="50"/>
      <c r="AM53" s="50"/>
      <c r="AN53" s="49"/>
      <c r="AO53" s="50"/>
      <c r="AP53" s="50"/>
      <c r="AQ53" s="50"/>
      <c r="AR53" s="49"/>
      <c r="AS53" s="50"/>
      <c r="AT53" s="50"/>
      <c r="AU53" s="50"/>
      <c r="AV53" s="49"/>
      <c r="AW53" s="50"/>
      <c r="AX53" s="50"/>
      <c r="AY53" s="50"/>
      <c r="AZ53" s="49"/>
      <c r="BA53" s="50"/>
      <c r="BB53" s="50"/>
      <c r="BC53" s="50"/>
      <c r="BD53" s="49"/>
      <c r="BE53" s="50"/>
      <c r="BF53" s="50"/>
      <c r="BG53" s="50"/>
      <c r="BH53" s="49"/>
      <c r="BI53" s="50"/>
      <c r="BJ53" s="50"/>
      <c r="BK53" s="50"/>
      <c r="BL53" s="49"/>
      <c r="BM53" s="50"/>
      <c r="BN53" s="50"/>
      <c r="BO53" s="50"/>
      <c r="BP53" s="49"/>
      <c r="BQ53" s="50"/>
      <c r="BR53" s="50"/>
      <c r="BS53" s="50"/>
      <c r="BT53" s="49"/>
      <c r="BU53" s="50"/>
      <c r="BV53" s="50"/>
      <c r="BW53" s="50"/>
      <c r="BX53" s="49"/>
      <c r="BY53" s="50"/>
      <c r="BZ53" s="50"/>
      <c r="CA53" s="50"/>
      <c r="CB53" s="49"/>
      <c r="CC53" s="50"/>
      <c r="CD53" s="50"/>
      <c r="CE53" s="50"/>
      <c r="CF53" s="49"/>
      <c r="CG53" s="50"/>
      <c r="CH53" s="50"/>
      <c r="CI53" s="50"/>
      <c r="CJ53" s="49"/>
      <c r="CK53" s="50"/>
      <c r="CL53" s="50"/>
      <c r="CM53" s="50"/>
      <c r="CN53" s="49"/>
      <c r="CO53" s="50"/>
      <c r="CP53" s="50"/>
      <c r="CQ53" s="50"/>
      <c r="CR53" s="49"/>
      <c r="CS53" s="50"/>
      <c r="CT53" s="50"/>
      <c r="CU53" s="50"/>
      <c r="CV53" s="49"/>
      <c r="CW53" s="50"/>
      <c r="CX53" s="50"/>
      <c r="CY53" s="50"/>
      <c r="CZ53" s="49"/>
      <c r="DA53" s="50"/>
      <c r="DB53" s="50"/>
      <c r="DC53" s="50"/>
      <c r="DD53" s="49"/>
      <c r="DE53" s="50"/>
      <c r="DF53" s="50"/>
      <c r="DG53" s="50"/>
      <c r="DH53" s="49"/>
      <c r="DI53" s="50"/>
      <c r="DJ53" s="50"/>
      <c r="DK53" s="50"/>
      <c r="DL53" s="49"/>
      <c r="DM53" s="50"/>
      <c r="DN53" s="50"/>
      <c r="DO53" s="50"/>
      <c r="DP53" s="49"/>
      <c r="DQ53" s="50"/>
      <c r="DR53" s="50"/>
      <c r="DS53" s="50"/>
      <c r="DT53" s="49"/>
      <c r="DU53" s="50"/>
      <c r="DV53" s="50"/>
      <c r="DW53" s="50"/>
      <c r="DX53" s="49"/>
      <c r="DY53" s="50"/>
      <c r="DZ53" s="50"/>
      <c r="EA53" s="50"/>
      <c r="EB53" s="49"/>
      <c r="EC53" s="50"/>
      <c r="ED53" s="50"/>
      <c r="EE53" s="50"/>
      <c r="EF53" s="49"/>
      <c r="EG53" s="50"/>
      <c r="EH53" s="50"/>
      <c r="EI53" s="50"/>
      <c r="EJ53" s="49"/>
      <c r="EK53" s="50"/>
      <c r="EL53" s="50"/>
      <c r="EM53" s="50"/>
      <c r="EN53" s="49"/>
      <c r="EO53" s="50"/>
      <c r="EP53" s="50"/>
      <c r="EQ53" s="50"/>
      <c r="ER53" s="49"/>
      <c r="ES53" s="50"/>
      <c r="ET53" s="50"/>
      <c r="EU53" s="50"/>
      <c r="EV53" s="49"/>
      <c r="EW53" s="50"/>
      <c r="EX53" s="50"/>
      <c r="EY53" s="50"/>
      <c r="EZ53" s="49"/>
      <c r="FA53" s="50"/>
      <c r="FB53" s="50"/>
      <c r="FC53" s="50"/>
    </row>
    <row r="54" spans="1:159" ht="16.5" x14ac:dyDescent="0.25">
      <c r="A54" s="20"/>
      <c r="B54" s="21"/>
      <c r="C54" s="18" t="s">
        <v>22</v>
      </c>
      <c r="D54" s="18" t="s">
        <v>55</v>
      </c>
      <c r="E54" s="27">
        <v>242407.91</v>
      </c>
      <c r="F54" s="25">
        <v>350000</v>
      </c>
      <c r="G54" s="25">
        <v>632592</v>
      </c>
      <c r="H54" s="25">
        <v>350000</v>
      </c>
      <c r="I54" s="25">
        <v>350000</v>
      </c>
      <c r="J54" s="87">
        <v>350000</v>
      </c>
      <c r="K54" s="83">
        <v>350000</v>
      </c>
      <c r="L54" s="24"/>
      <c r="N54" s="50"/>
      <c r="O54" s="50"/>
      <c r="P54" s="49"/>
      <c r="Q54" s="50"/>
      <c r="R54" s="50"/>
      <c r="S54" s="50"/>
      <c r="T54" s="49"/>
      <c r="U54" s="50"/>
      <c r="V54" s="50"/>
      <c r="W54" s="50"/>
      <c r="X54" s="49"/>
      <c r="Y54" s="50"/>
      <c r="Z54" s="50"/>
      <c r="AA54" s="50"/>
      <c r="AB54" s="49"/>
      <c r="AC54" s="50"/>
      <c r="AD54" s="50"/>
      <c r="AE54" s="50"/>
      <c r="AF54" s="49"/>
      <c r="AG54" s="50"/>
      <c r="AH54" s="50"/>
      <c r="AI54" s="50"/>
      <c r="AJ54" s="49"/>
      <c r="AK54" s="50"/>
      <c r="AL54" s="50"/>
      <c r="AM54" s="50"/>
      <c r="AN54" s="49"/>
      <c r="AO54" s="50"/>
      <c r="AP54" s="50"/>
      <c r="AQ54" s="50"/>
      <c r="AR54" s="49"/>
      <c r="AS54" s="50"/>
      <c r="AT54" s="50"/>
      <c r="AU54" s="50"/>
      <c r="AV54" s="49"/>
      <c r="AW54" s="50"/>
      <c r="AX54" s="50"/>
      <c r="AY54" s="50"/>
      <c r="AZ54" s="49"/>
      <c r="BA54" s="50"/>
      <c r="BB54" s="50"/>
      <c r="BC54" s="50"/>
      <c r="BD54" s="49"/>
      <c r="BE54" s="50"/>
      <c r="BF54" s="50"/>
      <c r="BG54" s="50"/>
      <c r="BH54" s="49"/>
      <c r="BI54" s="50"/>
      <c r="BJ54" s="50"/>
      <c r="BK54" s="50"/>
      <c r="BL54" s="49"/>
      <c r="BM54" s="50"/>
      <c r="BN54" s="50"/>
      <c r="BO54" s="50"/>
      <c r="BP54" s="49"/>
      <c r="BQ54" s="50"/>
      <c r="BR54" s="50"/>
      <c r="BS54" s="50"/>
      <c r="BT54" s="49"/>
      <c r="BU54" s="50"/>
      <c r="BV54" s="50"/>
      <c r="BW54" s="50"/>
      <c r="BX54" s="49"/>
      <c r="BY54" s="50"/>
      <c r="BZ54" s="50"/>
      <c r="CA54" s="50"/>
      <c r="CB54" s="49"/>
      <c r="CC54" s="50"/>
      <c r="CD54" s="50"/>
      <c r="CE54" s="50"/>
      <c r="CF54" s="49"/>
      <c r="CG54" s="50"/>
      <c r="CH54" s="50"/>
      <c r="CI54" s="50"/>
      <c r="CJ54" s="49"/>
      <c r="CK54" s="50"/>
      <c r="CL54" s="50"/>
      <c r="CM54" s="50"/>
      <c r="CN54" s="49"/>
      <c r="CO54" s="50"/>
      <c r="CP54" s="50"/>
      <c r="CQ54" s="50"/>
      <c r="CR54" s="49"/>
      <c r="CS54" s="50"/>
      <c r="CT54" s="50"/>
      <c r="CU54" s="50"/>
      <c r="CV54" s="49"/>
      <c r="CW54" s="50"/>
      <c r="CX54" s="50"/>
      <c r="CY54" s="50"/>
      <c r="CZ54" s="49"/>
      <c r="DA54" s="50"/>
      <c r="DB54" s="50"/>
      <c r="DC54" s="50"/>
      <c r="DD54" s="49"/>
      <c r="DE54" s="50"/>
      <c r="DF54" s="50"/>
      <c r="DG54" s="50"/>
      <c r="DH54" s="49"/>
      <c r="DI54" s="50"/>
      <c r="DJ54" s="50"/>
      <c r="DK54" s="50"/>
      <c r="DL54" s="49"/>
      <c r="DM54" s="50"/>
      <c r="DN54" s="50"/>
      <c r="DO54" s="50"/>
      <c r="DP54" s="49"/>
      <c r="DQ54" s="50"/>
      <c r="DR54" s="50"/>
      <c r="DS54" s="50"/>
      <c r="DT54" s="49"/>
      <c r="DU54" s="50"/>
      <c r="DV54" s="50"/>
      <c r="DW54" s="50"/>
      <c r="DX54" s="49"/>
      <c r="DY54" s="50"/>
      <c r="DZ54" s="50"/>
      <c r="EA54" s="50"/>
      <c r="EB54" s="49"/>
      <c r="EC54" s="50"/>
      <c r="ED54" s="50"/>
      <c r="EE54" s="50"/>
      <c r="EF54" s="49"/>
      <c r="EG54" s="50"/>
      <c r="EH54" s="50"/>
      <c r="EI54" s="50"/>
      <c r="EJ54" s="49"/>
      <c r="EK54" s="50"/>
      <c r="EL54" s="50"/>
      <c r="EM54" s="50"/>
      <c r="EN54" s="49"/>
      <c r="EO54" s="50"/>
      <c r="EP54" s="50"/>
      <c r="EQ54" s="50"/>
      <c r="ER54" s="49"/>
      <c r="ES54" s="50"/>
      <c r="ET54" s="50"/>
      <c r="EU54" s="50"/>
      <c r="EV54" s="49"/>
      <c r="EW54" s="50"/>
      <c r="EX54" s="50"/>
      <c r="EY54" s="50"/>
      <c r="EZ54" s="49"/>
      <c r="FA54" s="50"/>
      <c r="FB54" s="50"/>
      <c r="FC54" s="50"/>
    </row>
    <row r="55" spans="1:159" ht="16.5" x14ac:dyDescent="0.25">
      <c r="A55" s="20"/>
      <c r="B55" s="21"/>
      <c r="C55" s="18"/>
      <c r="D55" s="51"/>
      <c r="E55" s="46"/>
      <c r="F55" s="25"/>
      <c r="G55" s="25"/>
      <c r="H55" s="25"/>
      <c r="I55" s="25"/>
      <c r="J55" s="87"/>
      <c r="K55" s="83"/>
      <c r="L55" s="24"/>
      <c r="M55" s="52" t="e">
        <f>#REF!*0.74</f>
        <v>#REF!</v>
      </c>
    </row>
    <row r="56" spans="1:159" ht="16.5" x14ac:dyDescent="0.25">
      <c r="A56" s="17"/>
      <c r="B56" s="18" t="s">
        <v>56</v>
      </c>
      <c r="C56" s="18"/>
      <c r="D56" s="18"/>
      <c r="E56" s="27">
        <v>296580</v>
      </c>
      <c r="F56" s="25">
        <v>585000</v>
      </c>
      <c r="G56" s="25">
        <v>585000</v>
      </c>
      <c r="H56" s="25">
        <v>225000</v>
      </c>
      <c r="I56" s="25">
        <v>225000</v>
      </c>
      <c r="J56" s="87">
        <v>225000</v>
      </c>
      <c r="K56" s="83">
        <v>225000</v>
      </c>
      <c r="L56" s="28"/>
      <c r="M56" s="33" t="e">
        <f>#REF!</f>
        <v>#REF!</v>
      </c>
    </row>
    <row r="57" spans="1:159" ht="16.5" x14ac:dyDescent="0.25">
      <c r="A57" s="17"/>
      <c r="B57" s="18"/>
      <c r="C57" s="18"/>
      <c r="D57" s="18"/>
      <c r="E57" s="27"/>
      <c r="F57" s="25"/>
      <c r="G57" s="25"/>
      <c r="H57" s="25"/>
      <c r="I57" s="25"/>
      <c r="J57" s="87"/>
      <c r="K57" s="83"/>
      <c r="L57" s="24"/>
      <c r="M57" s="33" t="e">
        <f>M56-M55</f>
        <v>#REF!</v>
      </c>
    </row>
    <row r="58" spans="1:159" ht="16.5" x14ac:dyDescent="0.25">
      <c r="A58" s="17"/>
      <c r="B58" s="18" t="s">
        <v>57</v>
      </c>
      <c r="C58" s="18"/>
      <c r="D58" s="18"/>
      <c r="E58" s="36">
        <v>2893745</v>
      </c>
      <c r="F58" s="25">
        <v>1631968.7930000001</v>
      </c>
      <c r="G58" s="25">
        <v>1748090</v>
      </c>
      <c r="H58" s="25">
        <v>950000</v>
      </c>
      <c r="I58" s="25">
        <v>1150878.1038300002</v>
      </c>
      <c r="J58" s="87">
        <v>950000</v>
      </c>
      <c r="K58" s="83">
        <v>1169600</v>
      </c>
      <c r="L58" s="53"/>
    </row>
    <row r="59" spans="1:159" ht="16.5" x14ac:dyDescent="0.25">
      <c r="A59" s="17"/>
      <c r="B59" s="18"/>
      <c r="C59" s="18"/>
      <c r="D59" s="18"/>
      <c r="E59" s="46"/>
      <c r="F59" s="54"/>
      <c r="G59" s="54"/>
      <c r="H59" s="54"/>
      <c r="I59" s="54"/>
      <c r="J59" s="87"/>
      <c r="K59" s="83"/>
      <c r="L59" s="24"/>
    </row>
    <row r="60" spans="1:159" ht="16.5" hidden="1" customHeight="1" x14ac:dyDescent="0.25">
      <c r="A60" s="17"/>
      <c r="B60" s="18" t="s">
        <v>58</v>
      </c>
      <c r="C60" s="18"/>
      <c r="D60" s="18" t="s">
        <v>59</v>
      </c>
      <c r="E60" s="27"/>
      <c r="F60" s="25"/>
      <c r="G60" s="25"/>
      <c r="H60" s="25"/>
      <c r="I60" s="25"/>
      <c r="J60" s="87"/>
      <c r="K60" s="83"/>
      <c r="L60" s="24"/>
    </row>
    <row r="61" spans="1:159" ht="16.5" x14ac:dyDescent="0.25">
      <c r="A61" s="55"/>
      <c r="B61" s="22"/>
      <c r="C61" s="22"/>
      <c r="D61" s="21"/>
      <c r="E61" s="46"/>
      <c r="F61" s="37"/>
      <c r="G61" s="37"/>
      <c r="H61" s="37"/>
      <c r="I61" s="37"/>
      <c r="J61" s="87"/>
      <c r="K61" s="83"/>
      <c r="L61" s="24"/>
    </row>
    <row r="62" spans="1:159" ht="16.5" x14ac:dyDescent="0.25">
      <c r="A62" s="55"/>
      <c r="B62" s="18" t="s">
        <v>60</v>
      </c>
      <c r="C62" s="18"/>
      <c r="D62" s="18"/>
      <c r="E62" s="56">
        <f>E49+E50+E51+E52+E54+E56+E58</f>
        <v>3643422.08</v>
      </c>
      <c r="F62" s="56">
        <f t="shared" ref="F62:J62" si="2">F49+F50+F51+F52+F54+F56+F58</f>
        <v>2744560.7014000001</v>
      </c>
      <c r="G62" s="56">
        <f t="shared" si="2"/>
        <v>3148943.9084000001</v>
      </c>
      <c r="H62" s="56">
        <f t="shared" si="2"/>
        <v>1702592</v>
      </c>
      <c r="I62" s="56">
        <v>1909140.1038300002</v>
      </c>
      <c r="J62" s="56">
        <f t="shared" si="2"/>
        <v>1702591.9084000001</v>
      </c>
      <c r="K62" s="57">
        <v>1927861.9084000001</v>
      </c>
      <c r="L62" s="28"/>
      <c r="M62" s="35"/>
    </row>
    <row r="63" spans="1:159" ht="16.5" x14ac:dyDescent="0.25">
      <c r="A63" s="55"/>
      <c r="B63" s="22"/>
      <c r="C63" s="22"/>
      <c r="D63" s="21"/>
      <c r="E63" s="59"/>
      <c r="F63" s="58"/>
      <c r="G63" s="58"/>
      <c r="H63" s="58"/>
      <c r="I63" s="58"/>
      <c r="J63" s="87"/>
      <c r="K63" s="83"/>
      <c r="L63" s="38"/>
      <c r="M63" s="33"/>
    </row>
    <row r="64" spans="1:159" ht="16.5" x14ac:dyDescent="0.25">
      <c r="A64" s="55"/>
      <c r="B64" s="18" t="s">
        <v>61</v>
      </c>
      <c r="C64" s="18"/>
      <c r="D64" s="18"/>
      <c r="E64" s="56">
        <f>E62+E40</f>
        <v>5576182.6699999999</v>
      </c>
      <c r="F64" s="56">
        <f t="shared" ref="F64:J64" si="3">F62+F40</f>
        <v>4811174.8014000002</v>
      </c>
      <c r="G64" s="56">
        <f t="shared" si="3"/>
        <v>5188556.9084000001</v>
      </c>
      <c r="H64" s="56">
        <f t="shared" si="3"/>
        <v>3819912</v>
      </c>
      <c r="I64" s="56">
        <v>3999459.3838300002</v>
      </c>
      <c r="J64" s="56">
        <f t="shared" si="3"/>
        <v>3820990.9084000001</v>
      </c>
      <c r="K64" s="57">
        <v>4019260.1884000003</v>
      </c>
      <c r="L64" s="24"/>
      <c r="M64" s="52"/>
    </row>
    <row r="65" spans="1:13" ht="16.5" x14ac:dyDescent="0.25">
      <c r="A65" s="55"/>
      <c r="B65" s="22"/>
      <c r="C65" s="22"/>
      <c r="D65" s="21"/>
      <c r="E65" s="36"/>
      <c r="F65" s="37"/>
      <c r="G65" s="37"/>
      <c r="H65" s="37"/>
      <c r="I65" s="37"/>
      <c r="J65" s="87"/>
      <c r="K65" s="83"/>
      <c r="L65" s="38"/>
      <c r="M65" s="52"/>
    </row>
    <row r="66" spans="1:13" ht="16.5" x14ac:dyDescent="0.25">
      <c r="A66" s="55"/>
      <c r="B66" s="100" t="s">
        <v>62</v>
      </c>
      <c r="C66" s="101"/>
      <c r="D66" s="101"/>
      <c r="E66" s="60">
        <f>E23-E64</f>
        <v>190020.33000000007</v>
      </c>
      <c r="F66" s="60">
        <f t="shared" ref="F66:J66" si="4">F23-F64</f>
        <v>-34185.954600000754</v>
      </c>
      <c r="G66" s="60">
        <f t="shared" si="4"/>
        <v>-150.05160000082105</v>
      </c>
      <c r="H66" s="60">
        <f t="shared" si="4"/>
        <v>-236317.73319999967</v>
      </c>
      <c r="I66" s="60">
        <v>-162851.97383000003</v>
      </c>
      <c r="J66" s="60">
        <f t="shared" si="4"/>
        <v>-237396.64159999974</v>
      </c>
      <c r="K66" s="62">
        <v>-198517.18840000033</v>
      </c>
      <c r="L66" s="28"/>
    </row>
    <row r="67" spans="1:13" ht="16.5" x14ac:dyDescent="0.25">
      <c r="A67" s="55"/>
      <c r="B67" s="22"/>
      <c r="C67" s="22"/>
      <c r="D67" s="21"/>
      <c r="E67" s="46"/>
      <c r="F67" s="48"/>
      <c r="G67" s="48"/>
      <c r="H67" s="48"/>
      <c r="I67" s="48"/>
      <c r="J67" s="87"/>
      <c r="K67" s="83"/>
      <c r="L67" s="38"/>
    </row>
    <row r="68" spans="1:13" ht="16.5" x14ac:dyDescent="0.25">
      <c r="A68" s="63" t="s">
        <v>63</v>
      </c>
      <c r="B68" s="22" t="s">
        <v>64</v>
      </c>
      <c r="C68" s="22"/>
      <c r="D68" s="21"/>
      <c r="E68" s="36"/>
      <c r="F68" s="37"/>
      <c r="G68" s="37"/>
      <c r="H68" s="37"/>
      <c r="I68" s="37"/>
      <c r="J68" s="87"/>
      <c r="K68" s="83"/>
      <c r="L68" s="38"/>
    </row>
    <row r="69" spans="1:13" ht="16.5" x14ac:dyDescent="0.25">
      <c r="A69" s="55"/>
      <c r="B69" s="64"/>
      <c r="C69" s="64"/>
      <c r="D69" s="21"/>
      <c r="E69" s="46"/>
      <c r="F69" s="37"/>
      <c r="G69" s="37"/>
      <c r="H69" s="37"/>
      <c r="I69" s="37"/>
      <c r="J69" s="87"/>
      <c r="K69" s="83"/>
      <c r="L69" s="38"/>
    </row>
    <row r="70" spans="1:13" ht="16.5" x14ac:dyDescent="0.25">
      <c r="A70" s="55"/>
      <c r="B70" s="21"/>
      <c r="C70" s="64" t="s">
        <v>65</v>
      </c>
      <c r="D70" s="21"/>
      <c r="E70" s="36">
        <v>232</v>
      </c>
      <c r="F70" s="25">
        <v>100</v>
      </c>
      <c r="G70" s="25">
        <v>200</v>
      </c>
      <c r="H70" s="25">
        <v>100</v>
      </c>
      <c r="I70" s="25">
        <v>100</v>
      </c>
      <c r="J70" s="27">
        <v>100</v>
      </c>
      <c r="K70" s="84">
        <v>100</v>
      </c>
      <c r="L70" s="38"/>
    </row>
    <row r="71" spans="1:13" ht="16.5" x14ac:dyDescent="0.25">
      <c r="A71" s="55"/>
      <c r="B71" s="21"/>
      <c r="C71" s="64" t="s">
        <v>66</v>
      </c>
      <c r="D71" s="21"/>
      <c r="E71" s="27">
        <v>44</v>
      </c>
      <c r="F71" s="25">
        <v>0</v>
      </c>
      <c r="G71" s="25">
        <v>50</v>
      </c>
      <c r="H71" s="25">
        <v>7350</v>
      </c>
      <c r="I71" s="25">
        <v>100</v>
      </c>
      <c r="J71" s="27">
        <v>7350</v>
      </c>
      <c r="K71" s="84">
        <v>100</v>
      </c>
      <c r="L71" s="38"/>
    </row>
    <row r="72" spans="1:13" ht="16.5" x14ac:dyDescent="0.25">
      <c r="A72" s="55"/>
      <c r="B72" s="64"/>
      <c r="C72" s="64"/>
      <c r="D72" s="21"/>
      <c r="E72" s="36"/>
      <c r="F72" s="37"/>
      <c r="G72" s="37"/>
      <c r="H72" s="37"/>
      <c r="I72" s="37"/>
      <c r="J72" s="87"/>
      <c r="K72" s="83"/>
      <c r="L72" s="38"/>
    </row>
    <row r="73" spans="1:13" ht="16.5" x14ac:dyDescent="0.25">
      <c r="A73" s="55"/>
      <c r="B73" s="100" t="s">
        <v>67</v>
      </c>
      <c r="C73" s="101"/>
      <c r="D73" s="101"/>
      <c r="E73" s="60">
        <f>E70-E71</f>
        <v>188</v>
      </c>
      <c r="F73" s="60">
        <f t="shared" ref="F73:J73" si="5">F70-F71</f>
        <v>100</v>
      </c>
      <c r="G73" s="60">
        <f t="shared" si="5"/>
        <v>150</v>
      </c>
      <c r="H73" s="60">
        <f t="shared" si="5"/>
        <v>-7250</v>
      </c>
      <c r="I73" s="60">
        <v>0</v>
      </c>
      <c r="J73" s="60">
        <f t="shared" si="5"/>
        <v>-7250</v>
      </c>
      <c r="K73" s="62">
        <v>0</v>
      </c>
      <c r="L73" s="38"/>
    </row>
    <row r="74" spans="1:13" ht="16.5" x14ac:dyDescent="0.25">
      <c r="A74" s="55"/>
      <c r="B74" s="64"/>
      <c r="C74" s="64"/>
      <c r="D74" s="21"/>
      <c r="E74" s="36"/>
      <c r="F74" s="37"/>
      <c r="G74" s="37"/>
      <c r="H74" s="37"/>
      <c r="I74" s="37"/>
      <c r="J74" s="87"/>
      <c r="K74" s="83"/>
      <c r="L74" s="38"/>
    </row>
    <row r="75" spans="1:13" ht="16.5" x14ac:dyDescent="0.25">
      <c r="A75" s="63" t="s">
        <v>68</v>
      </c>
      <c r="B75" s="22" t="s">
        <v>69</v>
      </c>
      <c r="C75" s="22"/>
      <c r="D75" s="21"/>
      <c r="E75" s="36"/>
      <c r="F75" s="37"/>
      <c r="G75" s="37"/>
      <c r="H75" s="37"/>
      <c r="I75" s="37"/>
      <c r="J75" s="87"/>
      <c r="K75" s="83"/>
      <c r="L75" s="38"/>
    </row>
    <row r="76" spans="1:13" ht="16.5" x14ac:dyDescent="0.25">
      <c r="A76" s="55"/>
      <c r="B76" s="64"/>
      <c r="C76" s="64"/>
      <c r="D76" s="21"/>
      <c r="E76" s="46"/>
      <c r="F76" s="37"/>
      <c r="G76" s="37"/>
      <c r="H76" s="37"/>
      <c r="I76" s="37"/>
      <c r="J76" s="87"/>
      <c r="K76" s="83"/>
      <c r="L76" s="38"/>
    </row>
    <row r="77" spans="1:13" ht="16.5" x14ac:dyDescent="0.25">
      <c r="A77" s="55"/>
      <c r="B77" s="64"/>
      <c r="C77" s="64" t="s">
        <v>70</v>
      </c>
      <c r="D77" s="65"/>
      <c r="E77" s="67"/>
      <c r="F77" s="66"/>
      <c r="G77" s="66"/>
      <c r="H77" s="66"/>
      <c r="I77" s="66"/>
      <c r="J77" s="87"/>
      <c r="K77" s="83"/>
      <c r="L77" s="38"/>
    </row>
    <row r="78" spans="1:13" ht="16.5" x14ac:dyDescent="0.25">
      <c r="A78" s="55"/>
      <c r="B78" s="64"/>
      <c r="C78" s="64"/>
      <c r="D78" s="64" t="s">
        <v>71</v>
      </c>
      <c r="E78" s="36">
        <v>171834</v>
      </c>
      <c r="F78" s="25"/>
      <c r="G78" s="25"/>
      <c r="H78" s="25"/>
      <c r="I78" s="25"/>
      <c r="J78" s="87"/>
      <c r="K78" s="83"/>
      <c r="L78" s="38"/>
    </row>
    <row r="79" spans="1:13" ht="16.5" x14ac:dyDescent="0.25">
      <c r="A79" s="55"/>
      <c r="B79" s="64"/>
      <c r="C79" s="64" t="s">
        <v>72</v>
      </c>
      <c r="D79" s="65"/>
      <c r="E79" s="46"/>
      <c r="F79" s="25"/>
      <c r="G79" s="25"/>
      <c r="H79" s="25"/>
      <c r="I79" s="25"/>
      <c r="J79" s="87"/>
      <c r="K79" s="83"/>
      <c r="L79" s="38"/>
    </row>
    <row r="80" spans="1:13" ht="16.5" x14ac:dyDescent="0.25">
      <c r="A80" s="55"/>
      <c r="B80" s="64"/>
      <c r="C80" s="64"/>
      <c r="D80" s="64" t="s">
        <v>73</v>
      </c>
      <c r="E80" s="88">
        <v>122278</v>
      </c>
      <c r="F80" s="25"/>
      <c r="G80" s="25"/>
      <c r="H80" s="25"/>
      <c r="I80" s="25"/>
      <c r="J80" s="87"/>
      <c r="K80" s="83"/>
      <c r="L80" s="38"/>
    </row>
    <row r="81" spans="1:12" ht="16.5" x14ac:dyDescent="0.25">
      <c r="A81" s="55"/>
      <c r="B81" s="64"/>
      <c r="C81" s="64"/>
      <c r="D81" s="65" t="s">
        <v>74</v>
      </c>
      <c r="E81" s="46"/>
      <c r="F81" s="37"/>
      <c r="G81" s="37"/>
      <c r="H81" s="37"/>
      <c r="I81" s="37"/>
      <c r="J81" s="87"/>
      <c r="K81" s="83"/>
      <c r="L81" s="38"/>
    </row>
    <row r="82" spans="1:12" ht="16.5" x14ac:dyDescent="0.25">
      <c r="A82" s="55"/>
      <c r="B82" s="64"/>
      <c r="C82" s="64"/>
      <c r="D82" s="65"/>
      <c r="E82" s="60"/>
      <c r="F82" s="37"/>
      <c r="G82" s="37"/>
      <c r="H82" s="37"/>
      <c r="I82" s="37"/>
      <c r="J82" s="87"/>
      <c r="K82" s="83"/>
      <c r="L82" s="38"/>
    </row>
    <row r="83" spans="1:12" ht="16.5" x14ac:dyDescent="0.25">
      <c r="A83" s="55"/>
      <c r="B83" s="22" t="s">
        <v>75</v>
      </c>
      <c r="C83" s="64"/>
      <c r="D83" s="64"/>
      <c r="E83" s="60">
        <f>E78-E80</f>
        <v>49556</v>
      </c>
      <c r="F83" s="60">
        <f t="shared" ref="F83:J83" si="6">F78-F80</f>
        <v>0</v>
      </c>
      <c r="G83" s="60">
        <f t="shared" si="6"/>
        <v>0</v>
      </c>
      <c r="H83" s="60">
        <f t="shared" si="6"/>
        <v>0</v>
      </c>
      <c r="I83" s="61">
        <v>0</v>
      </c>
      <c r="J83" s="60">
        <f t="shared" si="6"/>
        <v>0</v>
      </c>
      <c r="K83" s="62">
        <v>0</v>
      </c>
      <c r="L83" s="38"/>
    </row>
    <row r="84" spans="1:12" ht="16.5" x14ac:dyDescent="0.25">
      <c r="A84" s="55"/>
      <c r="B84" s="22"/>
      <c r="C84" s="64"/>
      <c r="D84" s="64"/>
      <c r="E84" s="31"/>
      <c r="F84" s="43"/>
      <c r="G84" s="43"/>
      <c r="H84" s="43"/>
      <c r="I84" s="43"/>
      <c r="J84" s="87"/>
      <c r="K84" s="83"/>
      <c r="L84" s="38"/>
    </row>
    <row r="85" spans="1:12" ht="16.5" x14ac:dyDescent="0.25">
      <c r="A85" s="63" t="s">
        <v>76</v>
      </c>
      <c r="B85" s="22" t="s">
        <v>77</v>
      </c>
      <c r="C85" s="64"/>
      <c r="D85" s="64"/>
      <c r="E85" s="31"/>
      <c r="F85" s="43"/>
      <c r="G85" s="43"/>
      <c r="H85" s="43"/>
      <c r="I85" s="43"/>
      <c r="J85" s="87"/>
      <c r="K85" s="83"/>
      <c r="L85" s="38"/>
    </row>
    <row r="86" spans="1:12" ht="16.5" x14ac:dyDescent="0.25">
      <c r="A86" s="63"/>
      <c r="B86" s="22"/>
      <c r="C86" s="64" t="s">
        <v>78</v>
      </c>
      <c r="D86" s="64"/>
      <c r="E86" s="46"/>
      <c r="F86" s="54"/>
      <c r="G86" s="54"/>
      <c r="H86" s="54"/>
      <c r="I86" s="54"/>
      <c r="J86" s="87"/>
      <c r="K86" s="83"/>
      <c r="L86" s="38"/>
    </row>
    <row r="87" spans="1:12" ht="16.5" x14ac:dyDescent="0.25">
      <c r="A87" s="63"/>
      <c r="B87" s="22"/>
      <c r="C87" s="64" t="s">
        <v>79</v>
      </c>
      <c r="D87" s="64"/>
      <c r="E87" s="31"/>
      <c r="F87" s="43"/>
      <c r="G87" s="43"/>
      <c r="H87" s="43"/>
      <c r="I87" s="43"/>
      <c r="J87" s="87"/>
      <c r="K87" s="83"/>
      <c r="L87" s="38"/>
    </row>
    <row r="88" spans="1:12" ht="16.5" x14ac:dyDescent="0.25">
      <c r="A88" s="63"/>
      <c r="B88" s="22"/>
      <c r="C88" s="64"/>
      <c r="D88" s="64"/>
      <c r="E88" s="31"/>
      <c r="F88" s="43"/>
      <c r="G88" s="43"/>
      <c r="H88" s="43"/>
      <c r="I88" s="43"/>
      <c r="J88" s="87"/>
      <c r="K88" s="83"/>
      <c r="L88" s="38"/>
    </row>
    <row r="89" spans="1:12" ht="16.5" x14ac:dyDescent="0.25">
      <c r="A89" s="63"/>
      <c r="B89" s="22" t="s">
        <v>80</v>
      </c>
      <c r="C89" s="64"/>
      <c r="D89" s="64"/>
      <c r="E89" s="31"/>
      <c r="F89" s="43"/>
      <c r="G89" s="43"/>
      <c r="H89" s="43"/>
      <c r="I89" s="43"/>
      <c r="J89" s="87"/>
      <c r="K89" s="83"/>
      <c r="L89" s="38"/>
    </row>
    <row r="90" spans="1:12" ht="16.5" x14ac:dyDescent="0.25">
      <c r="A90" s="55"/>
      <c r="B90" s="64"/>
      <c r="C90" s="64"/>
      <c r="D90" s="65"/>
      <c r="E90" s="67"/>
      <c r="F90" s="66"/>
      <c r="G90" s="66"/>
      <c r="H90" s="66"/>
      <c r="I90" s="66"/>
      <c r="J90" s="87"/>
      <c r="K90" s="83"/>
      <c r="L90" s="38"/>
    </row>
    <row r="91" spans="1:12" ht="16.5" x14ac:dyDescent="0.25">
      <c r="A91" s="55"/>
      <c r="B91" s="102" t="s">
        <v>81</v>
      </c>
      <c r="C91" s="103"/>
      <c r="D91" s="103"/>
      <c r="E91" s="96">
        <f>E66+E73+E83</f>
        <v>239764.33000000007</v>
      </c>
      <c r="F91" s="96">
        <f>F66+F73+F83</f>
        <v>-34085.954600000754</v>
      </c>
      <c r="G91" s="96">
        <v>0</v>
      </c>
      <c r="H91" s="96">
        <f t="shared" ref="H91:K91" si="7">H66+H73+H83</f>
        <v>-243567.73319999967</v>
      </c>
      <c r="I91" s="96">
        <f t="shared" si="7"/>
        <v>-162851.97383000003</v>
      </c>
      <c r="J91" s="96">
        <f t="shared" si="7"/>
        <v>-244646.64159999974</v>
      </c>
      <c r="K91" s="98">
        <f t="shared" si="7"/>
        <v>-198517.18840000033</v>
      </c>
      <c r="L91" s="68"/>
    </row>
    <row r="92" spans="1:12" ht="17.25" thickBot="1" x14ac:dyDescent="0.3">
      <c r="A92" s="69"/>
      <c r="B92" s="104"/>
      <c r="C92" s="104"/>
      <c r="D92" s="104"/>
      <c r="E92" s="97"/>
      <c r="F92" s="97"/>
      <c r="G92" s="97"/>
      <c r="H92" s="97"/>
      <c r="I92" s="97"/>
      <c r="J92" s="97"/>
      <c r="K92" s="99"/>
      <c r="L92" s="70"/>
    </row>
    <row r="93" spans="1:12" ht="13.5" customHeight="1" x14ac:dyDescent="0.2">
      <c r="A93" s="71"/>
      <c r="B93" s="72"/>
      <c r="C93" s="72"/>
      <c r="D93" s="72"/>
      <c r="E93" s="73"/>
      <c r="F93" s="73"/>
      <c r="G93" s="73"/>
      <c r="H93" s="73"/>
      <c r="I93" s="73"/>
      <c r="J93" s="73"/>
      <c r="K93" s="74"/>
      <c r="L93" s="33"/>
    </row>
    <row r="94" spans="1:12" ht="16.5" hidden="1" x14ac:dyDescent="0.25">
      <c r="A94" s="75"/>
      <c r="B94" s="75" t="s">
        <v>82</v>
      </c>
      <c r="C94" s="75"/>
      <c r="D94" s="76"/>
      <c r="E94" s="70"/>
      <c r="F94" s="70"/>
      <c r="G94" s="70"/>
      <c r="H94" s="70"/>
      <c r="I94" s="70"/>
      <c r="J94" s="70"/>
      <c r="K94" s="33"/>
      <c r="L94" s="33"/>
    </row>
    <row r="95" spans="1:12" ht="16.5" hidden="1" x14ac:dyDescent="0.2">
      <c r="A95" s="71"/>
      <c r="B95" s="71"/>
      <c r="C95" s="71"/>
      <c r="D95" s="77"/>
      <c r="E95" s="78"/>
      <c r="F95" s="68"/>
      <c r="G95" s="68"/>
      <c r="H95" s="68"/>
      <c r="I95" s="68"/>
      <c r="J95" s="68"/>
      <c r="K95" s="33"/>
      <c r="L95" s="33"/>
    </row>
    <row r="96" spans="1:12" ht="16.5" hidden="1" x14ac:dyDescent="0.2">
      <c r="A96" s="71"/>
      <c r="B96" s="71" t="s">
        <v>83</v>
      </c>
      <c r="C96" s="71"/>
      <c r="D96" s="77"/>
      <c r="E96" s="70"/>
      <c r="F96" s="70"/>
      <c r="G96" s="70"/>
      <c r="H96" s="70"/>
      <c r="I96" s="70"/>
      <c r="J96" s="70"/>
      <c r="K96" s="33"/>
      <c r="L96" s="33"/>
    </row>
    <row r="97" spans="1:12" ht="16.5" hidden="1" x14ac:dyDescent="0.2">
      <c r="A97" s="71"/>
      <c r="B97" s="71" t="s">
        <v>84</v>
      </c>
      <c r="C97" s="71"/>
      <c r="D97" s="77"/>
      <c r="E97" s="68"/>
      <c r="F97" s="68"/>
      <c r="G97" s="68"/>
      <c r="H97" s="68"/>
      <c r="I97" s="68"/>
      <c r="J97" s="68"/>
      <c r="K97" s="33"/>
      <c r="L97" s="33"/>
    </row>
    <row r="98" spans="1:12" ht="16.5" hidden="1" x14ac:dyDescent="0.2">
      <c r="A98" s="71"/>
      <c r="B98" s="71" t="s">
        <v>85</v>
      </c>
      <c r="C98" s="71"/>
      <c r="D98" s="77"/>
      <c r="E98" s="70"/>
      <c r="F98" s="70"/>
      <c r="G98" s="70"/>
      <c r="H98" s="70"/>
      <c r="I98" s="70"/>
      <c r="J98" s="70"/>
      <c r="K98" s="33"/>
      <c r="L98" s="33"/>
    </row>
    <row r="99" spans="1:12" ht="16.5" hidden="1" x14ac:dyDescent="0.2">
      <c r="A99" s="71"/>
      <c r="B99" s="71"/>
      <c r="C99" s="71"/>
      <c r="D99" s="71"/>
      <c r="E99" s="68"/>
      <c r="F99" s="68"/>
      <c r="G99" s="68"/>
      <c r="H99" s="68"/>
      <c r="I99" s="68"/>
      <c r="J99" s="68"/>
      <c r="K99" s="33"/>
      <c r="L99" s="33"/>
    </row>
    <row r="100" spans="1:12" ht="16.5" hidden="1" x14ac:dyDescent="0.25">
      <c r="A100" s="71"/>
      <c r="B100" s="75" t="s">
        <v>86</v>
      </c>
      <c r="C100" s="71"/>
      <c r="D100" s="71"/>
      <c r="E100" s="70"/>
      <c r="F100" s="70"/>
      <c r="G100" s="70"/>
      <c r="H100" s="70"/>
      <c r="I100" s="70"/>
      <c r="J100" s="70"/>
      <c r="K100" s="33"/>
      <c r="L100" s="33"/>
    </row>
    <row r="101" spans="1:12" ht="15" hidden="1" x14ac:dyDescent="0.2">
      <c r="A101" s="71"/>
      <c r="B101" s="50"/>
      <c r="D101" s="71"/>
      <c r="E101" s="79"/>
      <c r="F101" s="79"/>
      <c r="G101" s="79"/>
      <c r="H101" s="79"/>
      <c r="I101" s="79"/>
      <c r="J101" s="79"/>
    </row>
    <row r="102" spans="1:12" x14ac:dyDescent="0.2">
      <c r="A102" s="80"/>
      <c r="B102" s="80"/>
      <c r="C102" s="80"/>
    </row>
    <row r="107" spans="1:12" x14ac:dyDescent="0.2">
      <c r="B107" s="80"/>
      <c r="C107" s="80"/>
      <c r="D107" s="80"/>
    </row>
    <row r="114" spans="2:4" x14ac:dyDescent="0.2">
      <c r="B114" s="80"/>
      <c r="C114" s="80"/>
      <c r="D114" s="80"/>
    </row>
    <row r="116" spans="2:4" x14ac:dyDescent="0.2">
      <c r="B116" s="80"/>
      <c r="C116" s="80"/>
      <c r="D116" s="80"/>
    </row>
    <row r="118" spans="2:4" x14ac:dyDescent="0.2">
      <c r="B118" s="80"/>
      <c r="C118" s="80"/>
      <c r="D118" s="80"/>
    </row>
    <row r="119" spans="2:4" x14ac:dyDescent="0.2">
      <c r="B119" s="80"/>
      <c r="C119" s="80"/>
      <c r="D119" s="80"/>
    </row>
  </sheetData>
  <mergeCells count="18">
    <mergeCell ref="B23:D23"/>
    <mergeCell ref="A1:K1"/>
    <mergeCell ref="A2:K3"/>
    <mergeCell ref="A4:K5"/>
    <mergeCell ref="A6:K7"/>
    <mergeCell ref="A8:K9"/>
    <mergeCell ref="K91:K92"/>
    <mergeCell ref="B42:D42"/>
    <mergeCell ref="B44:D44"/>
    <mergeCell ref="B66:D66"/>
    <mergeCell ref="B73:D73"/>
    <mergeCell ref="B91:D92"/>
    <mergeCell ref="J91:J92"/>
    <mergeCell ref="I91:I92"/>
    <mergeCell ref="F91:F92"/>
    <mergeCell ref="G91:G92"/>
    <mergeCell ref="E91:E92"/>
    <mergeCell ref="H91:H92"/>
  </mergeCells>
  <pageMargins left="0.70866141732283472" right="0.70866141732283472" top="1.1417322834645669" bottom="0.74803149606299213" header="0.31496062992125984" footer="0.31496062992125984"/>
  <pageSetup paperSize="9" scale="38" fitToHeight="0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Preventivo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Sambo</dc:creator>
  <cp:lastModifiedBy>CUV025</cp:lastModifiedBy>
  <cp:lastPrinted>2020-06-24T08:03:58Z</cp:lastPrinted>
  <dcterms:created xsi:type="dcterms:W3CDTF">2020-06-09T10:40:07Z</dcterms:created>
  <dcterms:modified xsi:type="dcterms:W3CDTF">2021-03-23T13:24:03Z</dcterms:modified>
</cp:coreProperties>
</file>